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170" windowHeight="7620" tabRatio="773" firstSheet="6" activeTab="10"/>
  </bookViews>
  <sheets>
    <sheet name="ปก" sheetId="26" r:id="rId1"/>
    <sheet name="งน.100" sheetId="27" r:id="rId2"/>
    <sheet name="งน.200" sheetId="30" r:id="rId3"/>
    <sheet name="งน.300" sheetId="29" r:id="rId4"/>
    <sheet name="งน.400" sheetId="31" r:id="rId5"/>
    <sheet name="งน.500" sheetId="36" r:id="rId6"/>
    <sheet name="งน.600หน้า1" sheetId="15" r:id="rId7"/>
    <sheet name="งน.600หน้า2" sheetId="23" r:id="rId8"/>
    <sheet name="งน.600หน้า3" sheetId="28" r:id="rId9"/>
    <sheet name="งน.600หน้า4" sheetId="33" r:id="rId10"/>
    <sheet name="งน.700" sheetId="34" r:id="rId11"/>
    <sheet name="งน.800 " sheetId="46" r:id="rId12"/>
    <sheet name="งน.800 ก่อสร้าง" sheetId="21" r:id="rId13"/>
    <sheet name="โครงการ-เป้า (2)" sheetId="45" r:id="rId14"/>
    <sheet name="index" sheetId="37" state="hidden" r:id="rId15"/>
    <sheet name="โครงการ-เป้า" sheetId="38" r:id="rId16"/>
    <sheet name="ตัวชี้วัด" sheetId="39" state="hidden" r:id="rId17"/>
    <sheet name="Sheet1" sheetId="40" r:id="rId18"/>
    <sheet name="Sheet2" sheetId="41" r:id="rId19"/>
    <sheet name="Sheet3" sheetId="42" r:id="rId20"/>
    <sheet name="Sheet4" sheetId="43" r:id="rId21"/>
    <sheet name="Sheet5" sheetId="44" r:id="rId22"/>
  </sheets>
  <definedNames>
    <definedName name="_xlnm.Print_Area" localSheetId="9">งน.600หน้า4!$A$1:$F$398</definedName>
    <definedName name="_xlnm.Print_Titles" localSheetId="15">'โครงการ-เป้า'!$1:$2</definedName>
    <definedName name="_xlnm.Print_Titles" localSheetId="13">'โครงการ-เป้า (2)'!$1:$2</definedName>
    <definedName name="_xlnm.Print_Titles" localSheetId="1">งน.100!#REF!</definedName>
    <definedName name="_xlnm.Print_Titles" localSheetId="5">งน.500!$1:$8</definedName>
    <definedName name="_xlnm.Print_Titles" localSheetId="11">'งน.800 '!$8:$9</definedName>
  </definedNames>
  <calcPr calcId="145621"/>
</workbook>
</file>

<file path=xl/calcChain.xml><?xml version="1.0" encoding="utf-8"?>
<calcChain xmlns="http://schemas.openxmlformats.org/spreadsheetml/2006/main">
  <c r="R49" i="28" l="1"/>
  <c r="R51" i="28"/>
  <c r="J19" i="36" l="1"/>
  <c r="I19" i="36"/>
  <c r="H19" i="36"/>
  <c r="I15" i="36" l="1"/>
  <c r="G32" i="36"/>
  <c r="E28" i="36"/>
  <c r="D24" i="36"/>
  <c r="D19" i="36"/>
  <c r="D14" i="36" s="1"/>
  <c r="E32" i="36"/>
  <c r="M14" i="36"/>
  <c r="G14" i="36"/>
  <c r="F14" i="36"/>
  <c r="E14" i="36"/>
  <c r="F18" i="29"/>
  <c r="I17" i="30"/>
  <c r="I15" i="30"/>
  <c r="I14" i="30"/>
  <c r="I13" i="30"/>
  <c r="I12" i="30"/>
  <c r="I10" i="30"/>
  <c r="C17" i="30"/>
  <c r="C12" i="30"/>
  <c r="G31" i="36" l="1"/>
  <c r="F29" i="36"/>
  <c r="F30" i="36"/>
  <c r="E29" i="36"/>
  <c r="E30" i="36"/>
  <c r="M31" i="36"/>
  <c r="M29" i="36" s="1"/>
  <c r="M28" i="36" s="1"/>
  <c r="M30" i="36" l="1"/>
  <c r="G29" i="36"/>
  <c r="F28" i="36"/>
  <c r="G30" i="36" s="1"/>
  <c r="D159" i="28"/>
  <c r="G28" i="36" l="1"/>
  <c r="Z595" i="28"/>
  <c r="Z504" i="28"/>
  <c r="Z511" i="28"/>
  <c r="D585" i="28"/>
  <c r="Z554" i="28"/>
  <c r="D511" i="28"/>
  <c r="V477" i="28"/>
  <c r="G104" i="36" l="1"/>
  <c r="M104" i="36" s="1"/>
  <c r="M103" i="36" s="1"/>
  <c r="M102" i="36" s="1"/>
  <c r="L103" i="36"/>
  <c r="L102" i="36" s="1"/>
  <c r="K103" i="36"/>
  <c r="J103" i="36"/>
  <c r="J102" i="36" s="1"/>
  <c r="I103" i="36"/>
  <c r="I102" i="36" s="1"/>
  <c r="H103" i="36"/>
  <c r="H102" i="36" s="1"/>
  <c r="F103" i="36"/>
  <c r="F102" i="36" s="1"/>
  <c r="E103" i="36"/>
  <c r="D103" i="36"/>
  <c r="D102" i="36" s="1"/>
  <c r="C103" i="36"/>
  <c r="C102" i="36" s="1"/>
  <c r="K102" i="36"/>
  <c r="E102" i="36"/>
  <c r="G101" i="36"/>
  <c r="M101" i="36" s="1"/>
  <c r="G100" i="36"/>
  <c r="M100" i="36" s="1"/>
  <c r="G99" i="36"/>
  <c r="M99" i="36" s="1"/>
  <c r="G98" i="36"/>
  <c r="M98" i="36" s="1"/>
  <c r="F97" i="36"/>
  <c r="E97" i="36"/>
  <c r="D97" i="36"/>
  <c r="G96" i="36"/>
  <c r="M96" i="36" s="1"/>
  <c r="G95" i="36"/>
  <c r="M95" i="36" s="1"/>
  <c r="G94" i="36"/>
  <c r="M94" i="36" s="1"/>
  <c r="L93" i="36"/>
  <c r="K93" i="36"/>
  <c r="J93" i="36"/>
  <c r="I93" i="36"/>
  <c r="H93" i="36"/>
  <c r="F93" i="36"/>
  <c r="E93" i="36"/>
  <c r="D93" i="36"/>
  <c r="C93" i="36"/>
  <c r="G92" i="36"/>
  <c r="G91" i="36" s="1"/>
  <c r="F91" i="36"/>
  <c r="E91" i="36"/>
  <c r="D91" i="36"/>
  <c r="J90" i="36"/>
  <c r="I90" i="36"/>
  <c r="H90" i="36"/>
  <c r="J89" i="36"/>
  <c r="I89" i="36"/>
  <c r="H89" i="36"/>
  <c r="M88" i="36"/>
  <c r="M87" i="36" s="1"/>
  <c r="M86" i="36" s="1"/>
  <c r="M85" i="36" s="1"/>
  <c r="L87" i="36"/>
  <c r="L86" i="36" s="1"/>
  <c r="L85" i="36" s="1"/>
  <c r="L105" i="36" s="1"/>
  <c r="K87" i="36"/>
  <c r="K86" i="36" s="1"/>
  <c r="K85" i="36" s="1"/>
  <c r="J87" i="36"/>
  <c r="J86" i="36" s="1"/>
  <c r="J85" i="36" s="1"/>
  <c r="I87" i="36"/>
  <c r="I86" i="36" s="1"/>
  <c r="I85" i="36" s="1"/>
  <c r="H87" i="36"/>
  <c r="H86" i="36" s="1"/>
  <c r="H85" i="36" s="1"/>
  <c r="F87" i="36"/>
  <c r="F86" i="36" s="1"/>
  <c r="F85" i="36" s="1"/>
  <c r="E87" i="36"/>
  <c r="E86" i="36" s="1"/>
  <c r="E85" i="36" s="1"/>
  <c r="D87" i="36"/>
  <c r="D86" i="36" s="1"/>
  <c r="D85" i="36" s="1"/>
  <c r="C87" i="36"/>
  <c r="C86" i="36" s="1"/>
  <c r="C85" i="36" s="1"/>
  <c r="C105" i="36" s="1"/>
  <c r="G86" i="36"/>
  <c r="G85" i="36" s="1"/>
  <c r="E20" i="31"/>
  <c r="D20" i="31"/>
  <c r="D14" i="31"/>
  <c r="F21" i="31"/>
  <c r="P350" i="28"/>
  <c r="C15" i="30"/>
  <c r="H105" i="36" l="1"/>
  <c r="I105" i="36"/>
  <c r="D90" i="36"/>
  <c r="D89" i="36" s="1"/>
  <c r="D105" i="36" s="1"/>
  <c r="F90" i="36"/>
  <c r="F89" i="36" s="1"/>
  <c r="F105" i="36" s="1"/>
  <c r="G93" i="36"/>
  <c r="J105" i="36"/>
  <c r="M93" i="36"/>
  <c r="G97" i="36"/>
  <c r="E90" i="36"/>
  <c r="E89" i="36" s="1"/>
  <c r="E105" i="36" s="1"/>
  <c r="M97" i="36"/>
  <c r="M92" i="36"/>
  <c r="M91" i="36" s="1"/>
  <c r="G103" i="36"/>
  <c r="G102" i="36" s="1"/>
  <c r="J422" i="28"/>
  <c r="D520" i="28"/>
  <c r="D202" i="28"/>
  <c r="G90" i="36" l="1"/>
  <c r="G89" i="36" s="1"/>
  <c r="G105" i="36" s="1"/>
  <c r="M90" i="36"/>
  <c r="M89" i="36" s="1"/>
  <c r="M105" i="36" s="1"/>
  <c r="C26" i="29"/>
  <c r="E18" i="29"/>
  <c r="D3596" i="34" l="1"/>
  <c r="D3595" i="34" s="1"/>
  <c r="D3585" i="34"/>
  <c r="D3583" i="34" s="1"/>
  <c r="D3612" i="34" s="1"/>
  <c r="J61" i="28"/>
  <c r="J49" i="28" s="1"/>
  <c r="J65" i="28" s="1"/>
  <c r="D61" i="28"/>
  <c r="X159" i="28" l="1"/>
  <c r="X150" i="28" s="1"/>
  <c r="X167" i="28" s="1"/>
  <c r="X323" i="28"/>
  <c r="E11" i="29" l="1"/>
  <c r="E13" i="29"/>
  <c r="A7" i="31" l="1"/>
  <c r="G26" i="36"/>
  <c r="M26" i="36" s="1"/>
  <c r="M25" i="36" s="1"/>
  <c r="M24" i="36" s="1"/>
  <c r="L25" i="36"/>
  <c r="L24" i="36" s="1"/>
  <c r="K25" i="36"/>
  <c r="J25" i="36"/>
  <c r="J24" i="36" s="1"/>
  <c r="I25" i="36"/>
  <c r="I24" i="36" s="1"/>
  <c r="H25" i="36"/>
  <c r="H24" i="36" s="1"/>
  <c r="F25" i="36"/>
  <c r="F24" i="36" s="1"/>
  <c r="E25" i="36"/>
  <c r="E24" i="36" s="1"/>
  <c r="D25" i="36"/>
  <c r="C25" i="36"/>
  <c r="C24" i="36" s="1"/>
  <c r="K24" i="36"/>
  <c r="G23" i="36"/>
  <c r="M23" i="36" s="1"/>
  <c r="G22" i="36"/>
  <c r="M22" i="36" s="1"/>
  <c r="G21" i="36"/>
  <c r="M21" i="36" s="1"/>
  <c r="G20" i="36"/>
  <c r="M20" i="36" s="1"/>
  <c r="F19" i="36"/>
  <c r="E19" i="36"/>
  <c r="G18" i="36"/>
  <c r="M18" i="36" s="1"/>
  <c r="G17" i="36"/>
  <c r="M17" i="36" s="1"/>
  <c r="G16" i="36"/>
  <c r="M16" i="36" s="1"/>
  <c r="L15" i="36"/>
  <c r="K15" i="36"/>
  <c r="J15" i="36"/>
  <c r="H15" i="36"/>
  <c r="F15" i="36"/>
  <c r="E15" i="36"/>
  <c r="D15" i="36"/>
  <c r="C15" i="36"/>
  <c r="J14" i="36"/>
  <c r="I14" i="36"/>
  <c r="H14" i="36"/>
  <c r="J13" i="36"/>
  <c r="I13" i="36"/>
  <c r="H13" i="36"/>
  <c r="M12" i="36"/>
  <c r="M11" i="36" s="1"/>
  <c r="M10" i="36" s="1"/>
  <c r="M9" i="36" s="1"/>
  <c r="L11" i="36"/>
  <c r="L10" i="36" s="1"/>
  <c r="L9" i="36" s="1"/>
  <c r="L32" i="36" s="1"/>
  <c r="K11" i="36"/>
  <c r="K10" i="36" s="1"/>
  <c r="K9" i="36" s="1"/>
  <c r="J11" i="36"/>
  <c r="J10" i="36" s="1"/>
  <c r="J9" i="36" s="1"/>
  <c r="I11" i="36"/>
  <c r="I10" i="36" s="1"/>
  <c r="I9" i="36" s="1"/>
  <c r="H11" i="36"/>
  <c r="H10" i="36" s="1"/>
  <c r="H9" i="36" s="1"/>
  <c r="F11" i="36"/>
  <c r="F10" i="36" s="1"/>
  <c r="F9" i="36" s="1"/>
  <c r="E11" i="36"/>
  <c r="E10" i="36" s="1"/>
  <c r="E9" i="36" s="1"/>
  <c r="D11" i="36"/>
  <c r="D10" i="36" s="1"/>
  <c r="D9" i="36" s="1"/>
  <c r="C11" i="36"/>
  <c r="C10" i="36" s="1"/>
  <c r="C9" i="36" s="1"/>
  <c r="C32" i="36" s="1"/>
  <c r="G10" i="36"/>
  <c r="G9" i="36" s="1"/>
  <c r="H32" i="36" l="1"/>
  <c r="I32" i="36"/>
  <c r="J32" i="36"/>
  <c r="D13" i="36"/>
  <c r="D32" i="36" s="1"/>
  <c r="M15" i="36"/>
  <c r="F13" i="36"/>
  <c r="F32" i="36" s="1"/>
  <c r="G15" i="36"/>
  <c r="G19" i="36"/>
  <c r="E13" i="36"/>
  <c r="M19" i="36"/>
  <c r="G25" i="36"/>
  <c r="G24" i="36" s="1"/>
  <c r="G13" i="36" l="1"/>
  <c r="M13" i="36"/>
  <c r="M32" i="36" s="1"/>
  <c r="F12" i="29"/>
  <c r="H17" i="30"/>
  <c r="I11" i="30"/>
  <c r="D3353" i="34"/>
  <c r="D435" i="28"/>
  <c r="D425" i="28"/>
  <c r="P451" i="28"/>
  <c r="P446" i="28"/>
  <c r="Z489" i="28"/>
  <c r="D448" i="28"/>
  <c r="D446" i="28"/>
  <c r="D489" i="28"/>
  <c r="D502" i="28"/>
  <c r="D500" i="28" s="1"/>
  <c r="V500" i="28"/>
  <c r="V496" i="28"/>
  <c r="D496" i="28"/>
  <c r="P495" i="28"/>
  <c r="D495" i="28"/>
  <c r="P494" i="28"/>
  <c r="D494" i="28"/>
  <c r="V456" i="28"/>
  <c r="D456" i="28"/>
  <c r="D455" i="28"/>
  <c r="D454" i="28" s="1"/>
  <c r="V454" i="28"/>
  <c r="D493" i="28" l="1"/>
  <c r="P493" i="28"/>
  <c r="C127" i="33" l="1"/>
  <c r="D3847" i="34"/>
  <c r="E3833" i="34"/>
  <c r="E3832" i="34" s="1"/>
  <c r="C3833" i="34"/>
  <c r="Z186" i="28"/>
  <c r="D186" i="28"/>
  <c r="V215" i="28"/>
  <c r="V211" i="28"/>
  <c r="P202" i="28"/>
  <c r="D211" i="28"/>
  <c r="D210" i="28" s="1"/>
  <c r="D215" i="28"/>
  <c r="D214" i="28" s="1"/>
  <c r="Z192" i="28"/>
  <c r="Z194" i="28"/>
  <c r="C4196" i="34"/>
  <c r="C4189" i="34"/>
  <c r="C4182" i="34"/>
  <c r="E4142" i="34"/>
  <c r="E4133" i="34"/>
  <c r="Z182" i="28" l="1"/>
  <c r="Z221" i="28" s="1"/>
  <c r="E4132" i="34"/>
  <c r="E4153" i="34" s="1"/>
  <c r="A6" i="30"/>
  <c r="E3048" i="34"/>
  <c r="E3047" i="34" s="1"/>
  <c r="E3064" i="34" s="1"/>
  <c r="O595" i="28" l="1"/>
  <c r="Q595" i="28"/>
  <c r="U595" i="28"/>
  <c r="Y595" i="28"/>
  <c r="V561" i="28"/>
  <c r="C10" i="30"/>
  <c r="B20" i="31"/>
  <c r="C18" i="29"/>
  <c r="D12" i="30"/>
  <c r="E12" i="30"/>
  <c r="F12" i="30"/>
  <c r="E3000" i="34" l="1"/>
  <c r="E2999" i="34" s="1"/>
  <c r="F36" i="46"/>
  <c r="F84" i="46"/>
  <c r="C12" i="31" l="1"/>
  <c r="C22" i="31" s="1"/>
  <c r="C11" i="29"/>
  <c r="D388" i="28" l="1"/>
  <c r="D387" i="28" s="1"/>
  <c r="D386" i="28" s="1"/>
  <c r="J388" i="28"/>
  <c r="J387" i="28" s="1"/>
  <c r="J405" i="28" s="1"/>
  <c r="X327" i="28" l="1"/>
  <c r="X326" i="28" s="1"/>
  <c r="T318" i="28"/>
  <c r="T317" i="28" s="1"/>
  <c r="D318" i="28"/>
  <c r="D317" i="28" s="1"/>
  <c r="T344" i="28"/>
  <c r="F344" i="28"/>
  <c r="F333" i="28" s="1"/>
  <c r="E333" i="28"/>
  <c r="P344" i="28"/>
  <c r="R344" i="28"/>
  <c r="R333" i="28" s="1"/>
  <c r="V344" i="28"/>
  <c r="X344" i="28"/>
  <c r="Z344" i="28"/>
  <c r="Z333" i="28" s="1"/>
  <c r="AB344" i="28"/>
  <c r="AB333" i="28" s="1"/>
  <c r="H344" i="28"/>
  <c r="J344" i="28"/>
  <c r="J316" i="28" s="1"/>
  <c r="L344" i="28"/>
  <c r="L333" i="28" s="1"/>
  <c r="N344" i="28"/>
  <c r="AA344" i="28"/>
  <c r="V333" i="28" l="1"/>
  <c r="V316" i="28" s="1"/>
  <c r="AB316" i="28"/>
  <c r="L316" i="28"/>
  <c r="F316" i="28"/>
  <c r="F352" i="28" s="1"/>
  <c r="J333" i="28"/>
  <c r="Z316" i="28"/>
  <c r="R316" i="28"/>
  <c r="D295" i="33" l="1"/>
  <c r="B3348" i="34" l="1"/>
  <c r="D3348" i="34"/>
  <c r="D3342" i="34"/>
  <c r="F204" i="46"/>
  <c r="F157" i="46"/>
  <c r="F139" i="46"/>
  <c r="F129" i="46"/>
  <c r="F113" i="46"/>
  <c r="F106" i="46"/>
  <c r="F78" i="46"/>
  <c r="F65" i="46"/>
  <c r="F51" i="46"/>
  <c r="F11" i="46"/>
  <c r="F156" i="46" l="1"/>
  <c r="F10" i="46"/>
  <c r="D3341" i="34"/>
  <c r="D3362" i="34" s="1"/>
  <c r="D561" i="28"/>
  <c r="D565" i="28"/>
  <c r="G595" i="28"/>
  <c r="I595" i="28"/>
  <c r="E595" i="28"/>
  <c r="Z550" i="28"/>
  <c r="P550" i="28"/>
  <c r="J550" i="28"/>
  <c r="F215" i="46" l="1"/>
  <c r="D22" i="31"/>
  <c r="E2158" i="34" l="1"/>
  <c r="E2163" i="34"/>
  <c r="E2157" i="34" s="1"/>
  <c r="D4240" i="34"/>
  <c r="E3535" i="34"/>
  <c r="E3533" i="34"/>
  <c r="E3484" i="34"/>
  <c r="E3443" i="34"/>
  <c r="E3434" i="34"/>
  <c r="D3398" i="34"/>
  <c r="B3342" i="34"/>
  <c r="B3341" i="34" s="1"/>
  <c r="B3362" i="34" s="1"/>
  <c r="D3307" i="34"/>
  <c r="D3303" i="34"/>
  <c r="D3293" i="34"/>
  <c r="D3198" i="34"/>
  <c r="D3194" i="34"/>
  <c r="D3193" i="34" s="1"/>
  <c r="D3149" i="34"/>
  <c r="D3094" i="34"/>
  <c r="C3049" i="34"/>
  <c r="D3064" i="34"/>
  <c r="E3025" i="34"/>
  <c r="C3000" i="34"/>
  <c r="B2999" i="34"/>
  <c r="D2855" i="34"/>
  <c r="E2800" i="34"/>
  <c r="E2799" i="34" s="1"/>
  <c r="E2750" i="34"/>
  <c r="D2750" i="34"/>
  <c r="D2749" i="34" s="1"/>
  <c r="D2762" i="34" s="1"/>
  <c r="C2750" i="34"/>
  <c r="B2710" i="34"/>
  <c r="E2700" i="34"/>
  <c r="D2700" i="34"/>
  <c r="D2699" i="34" s="1"/>
  <c r="D2710" i="34" s="1"/>
  <c r="C2700" i="34"/>
  <c r="E2656" i="34"/>
  <c r="E2650" i="34" s="1"/>
  <c r="D2656" i="34"/>
  <c r="D2666" i="34" s="1"/>
  <c r="C2656" i="34"/>
  <c r="C2650" i="34" s="1"/>
  <c r="B2656" i="34"/>
  <c r="B2650" i="34" s="1"/>
  <c r="B2649" i="34" s="1"/>
  <c r="B2666" i="34" s="1"/>
  <c r="B2616" i="34"/>
  <c r="E2604" i="34"/>
  <c r="D2604" i="34"/>
  <c r="D2603" i="34" s="1"/>
  <c r="D2616" i="34" s="1"/>
  <c r="C2604" i="34"/>
  <c r="B2604" i="34"/>
  <c r="B2570" i="34"/>
  <c r="E2558" i="34"/>
  <c r="D2558" i="34"/>
  <c r="D2557" i="34" s="1"/>
  <c r="D2570" i="34" s="1"/>
  <c r="C2558" i="34"/>
  <c r="B2558" i="34"/>
  <c r="E2508" i="34"/>
  <c r="D2508" i="34"/>
  <c r="D2507" i="34" s="1"/>
  <c r="D2537" i="34" s="1"/>
  <c r="C2508" i="34"/>
  <c r="D2457" i="34"/>
  <c r="D2263" i="34"/>
  <c r="D2213" i="34"/>
  <c r="C2163" i="34"/>
  <c r="C2158" i="34" s="1"/>
  <c r="C2108" i="34"/>
  <c r="B2108" i="34"/>
  <c r="E2064" i="34"/>
  <c r="D2064" i="34"/>
  <c r="C2064" i="34"/>
  <c r="E2058" i="34"/>
  <c r="E2057" i="34" s="1"/>
  <c r="D2058" i="34"/>
  <c r="C2058" i="34"/>
  <c r="C2057" i="34" s="1"/>
  <c r="C2015" i="34"/>
  <c r="C2008" i="34" s="1"/>
  <c r="E2008" i="34"/>
  <c r="E2007" i="34"/>
  <c r="C1972" i="34"/>
  <c r="C1961" i="34" s="1"/>
  <c r="C1957" i="34" s="1"/>
  <c r="E1907" i="34"/>
  <c r="E1906" i="34" s="1"/>
  <c r="C1907" i="34"/>
  <c r="E1862" i="34"/>
  <c r="C1862" i="34"/>
  <c r="E1857" i="34"/>
  <c r="E1856" i="34" s="1"/>
  <c r="C1857" i="34"/>
  <c r="D1856" i="34"/>
  <c r="D1870" i="34" s="1"/>
  <c r="D1767" i="34"/>
  <c r="E1766" i="34"/>
  <c r="C1766" i="34"/>
  <c r="E1757" i="34"/>
  <c r="E1756" i="34" s="1"/>
  <c r="C1757" i="34"/>
  <c r="D1756" i="34"/>
  <c r="C1571" i="34"/>
  <c r="C1557" i="34"/>
  <c r="E1517" i="34"/>
  <c r="C1517" i="34"/>
  <c r="D1511" i="34"/>
  <c r="D1506" i="34" s="1"/>
  <c r="D1523" i="34" s="1"/>
  <c r="E1507" i="34"/>
  <c r="E1506" i="34" s="1"/>
  <c r="C1507" i="34"/>
  <c r="E1488" i="34"/>
  <c r="E1457" i="34"/>
  <c r="C1457" i="34"/>
  <c r="E1415" i="34"/>
  <c r="C1415" i="34"/>
  <c r="E1411" i="34"/>
  <c r="C1407" i="34"/>
  <c r="E1357" i="34"/>
  <c r="E1356" i="34" s="1"/>
  <c r="C1357" i="34"/>
  <c r="E1307" i="34"/>
  <c r="E1306" i="34" s="1"/>
  <c r="C1307" i="34"/>
  <c r="E1216" i="34"/>
  <c r="C1216" i="34"/>
  <c r="E1207" i="34"/>
  <c r="E1206" i="34" s="1"/>
  <c r="C1207" i="34"/>
  <c r="D1156" i="34"/>
  <c r="E1116" i="34"/>
  <c r="D1116" i="34"/>
  <c r="C1116" i="34"/>
  <c r="D1111" i="34"/>
  <c r="E1107" i="34"/>
  <c r="E1106" i="34" s="1"/>
  <c r="C1107" i="34"/>
  <c r="E1066" i="34"/>
  <c r="D1066" i="34"/>
  <c r="C1066" i="34"/>
  <c r="E1057" i="34"/>
  <c r="E1056" i="34" s="1"/>
  <c r="C1057" i="34"/>
  <c r="D1056" i="34"/>
  <c r="D1011" i="34"/>
  <c r="E1007" i="34"/>
  <c r="E1006" i="34" s="1"/>
  <c r="D1007" i="34"/>
  <c r="C1007" i="34"/>
  <c r="D956" i="34"/>
  <c r="C858" i="34"/>
  <c r="E812" i="34"/>
  <c r="C811" i="34"/>
  <c r="C767" i="34"/>
  <c r="E666" i="34"/>
  <c r="C666" i="34"/>
  <c r="D660" i="34"/>
  <c r="D682" i="34" s="1"/>
  <c r="E621" i="34"/>
  <c r="C621" i="34"/>
  <c r="E614" i="34"/>
  <c r="C614" i="34"/>
  <c r="E561" i="34"/>
  <c r="E559" i="34" s="1"/>
  <c r="E591" i="34" s="1"/>
  <c r="E509" i="34"/>
  <c r="E538" i="34" s="1"/>
  <c r="E467" i="34"/>
  <c r="E460" i="34"/>
  <c r="E413" i="34"/>
  <c r="E372" i="34"/>
  <c r="E363" i="34"/>
  <c r="E322" i="34"/>
  <c r="E321" i="34" s="1"/>
  <c r="E313" i="34"/>
  <c r="E312" i="34" s="1"/>
  <c r="E165" i="34"/>
  <c r="E159" i="34"/>
  <c r="E60" i="34"/>
  <c r="D60" i="34"/>
  <c r="C60" i="34"/>
  <c r="E27" i="34"/>
  <c r="D27" i="34"/>
  <c r="C27" i="34"/>
  <c r="C26" i="34" s="1"/>
  <c r="E14" i="34"/>
  <c r="E13" i="34" s="1"/>
  <c r="D14" i="34"/>
  <c r="D13" i="34" s="1"/>
  <c r="C14" i="34"/>
  <c r="C13" i="34" s="1"/>
  <c r="D3302" i="34" l="1"/>
  <c r="D3291" i="34" s="1"/>
  <c r="D1006" i="34"/>
  <c r="C88" i="34"/>
  <c r="E307" i="34"/>
  <c r="E1406" i="34"/>
  <c r="E1422" i="34" s="1"/>
  <c r="E560" i="34"/>
  <c r="D1106" i="34"/>
  <c r="D3144" i="34"/>
  <c r="D3192" i="34"/>
  <c r="D3216" i="34" s="1"/>
  <c r="D376" i="33"/>
  <c r="D375" i="33"/>
  <c r="D374" i="33"/>
  <c r="D373" i="33"/>
  <c r="C372" i="33"/>
  <c r="B372" i="33"/>
  <c r="D371" i="33"/>
  <c r="D370" i="33"/>
  <c r="D369" i="33"/>
  <c r="D368" i="33"/>
  <c r="C367" i="33"/>
  <c r="B367" i="33"/>
  <c r="D366" i="33"/>
  <c r="D365" i="33" s="1"/>
  <c r="C365" i="33"/>
  <c r="B365" i="33"/>
  <c r="D336" i="33"/>
  <c r="D335" i="33"/>
  <c r="D334" i="33"/>
  <c r="D333" i="33"/>
  <c r="C332" i="33"/>
  <c r="B332" i="33"/>
  <c r="D331" i="33"/>
  <c r="D330" i="33"/>
  <c r="D329" i="33"/>
  <c r="D328" i="33"/>
  <c r="C327" i="33"/>
  <c r="B327" i="33"/>
  <c r="D326" i="33"/>
  <c r="D325" i="33" s="1"/>
  <c r="C325" i="33"/>
  <c r="B325" i="33"/>
  <c r="D296" i="33"/>
  <c r="D294" i="33"/>
  <c r="D293" i="33"/>
  <c r="C292" i="33"/>
  <c r="B292" i="33"/>
  <c r="D291" i="33"/>
  <c r="D290" i="33"/>
  <c r="D289" i="33"/>
  <c r="D288" i="33"/>
  <c r="C287" i="33"/>
  <c r="B287" i="33"/>
  <c r="D286" i="33"/>
  <c r="D285" i="33" s="1"/>
  <c r="C285" i="33"/>
  <c r="B285" i="33"/>
  <c r="E302" i="28"/>
  <c r="G302" i="28"/>
  <c r="I302" i="28"/>
  <c r="K302" i="28"/>
  <c r="M302" i="28"/>
  <c r="O302" i="28"/>
  <c r="Q302" i="28"/>
  <c r="S302" i="28"/>
  <c r="U302" i="28"/>
  <c r="W302" i="28"/>
  <c r="Y302" i="28"/>
  <c r="AA302" i="28"/>
  <c r="P109" i="28"/>
  <c r="D109" i="28"/>
  <c r="D112" i="28"/>
  <c r="D13" i="29"/>
  <c r="B297" i="33" l="1"/>
  <c r="D292" i="33"/>
  <c r="D287" i="33"/>
  <c r="D297" i="33" s="1"/>
  <c r="B377" i="33"/>
  <c r="D372" i="33"/>
  <c r="D332" i="33"/>
  <c r="C297" i="33"/>
  <c r="B337" i="33"/>
  <c r="D367" i="33"/>
  <c r="C337" i="33"/>
  <c r="D327" i="33"/>
  <c r="D337" i="33" s="1"/>
  <c r="C377" i="33"/>
  <c r="D377" i="33" l="1"/>
  <c r="B10" i="30" l="1"/>
  <c r="B17" i="30" l="1"/>
  <c r="J529" i="28"/>
  <c r="V590" i="28"/>
  <c r="P588" i="28"/>
  <c r="J585" i="28"/>
  <c r="P548" i="28"/>
  <c r="Z520" i="28"/>
  <c r="D256" i="33"/>
  <c r="D255" i="33"/>
  <c r="D254" i="33"/>
  <c r="D253" i="33"/>
  <c r="C252" i="33"/>
  <c r="B252" i="33"/>
  <c r="D251" i="33"/>
  <c r="D250" i="33"/>
  <c r="D249" i="33"/>
  <c r="D248" i="33"/>
  <c r="C247" i="33"/>
  <c r="B247" i="33"/>
  <c r="D246" i="33"/>
  <c r="D245" i="33" s="1"/>
  <c r="C245" i="33"/>
  <c r="B245" i="33"/>
  <c r="D216" i="33"/>
  <c r="D215" i="33"/>
  <c r="D214" i="33"/>
  <c r="D213" i="33"/>
  <c r="C212" i="33"/>
  <c r="B212" i="33"/>
  <c r="D211" i="33"/>
  <c r="D210" i="33"/>
  <c r="D209" i="33"/>
  <c r="D208" i="33"/>
  <c r="C207" i="33"/>
  <c r="B207" i="33"/>
  <c r="D206" i="33"/>
  <c r="D205" i="33" s="1"/>
  <c r="C205" i="33"/>
  <c r="B205" i="33"/>
  <c r="D176" i="33"/>
  <c r="D175" i="33"/>
  <c r="D174" i="33"/>
  <c r="D173" i="33"/>
  <c r="C172" i="33"/>
  <c r="B172" i="33"/>
  <c r="D171" i="33"/>
  <c r="D170" i="33"/>
  <c r="D169" i="33"/>
  <c r="D168" i="33"/>
  <c r="C167" i="33"/>
  <c r="B167" i="33"/>
  <c r="D166" i="33"/>
  <c r="D165" i="33" s="1"/>
  <c r="C165" i="33"/>
  <c r="B165" i="33"/>
  <c r="D136" i="33"/>
  <c r="D135" i="33"/>
  <c r="D134" i="33"/>
  <c r="D133" i="33"/>
  <c r="C132" i="33"/>
  <c r="B132" i="33"/>
  <c r="D131" i="33"/>
  <c r="D130" i="33"/>
  <c r="D129" i="33"/>
  <c r="D128" i="33"/>
  <c r="B127" i="33"/>
  <c r="D126" i="33"/>
  <c r="D125" i="33" s="1"/>
  <c r="C125" i="33"/>
  <c r="B125" i="33"/>
  <c r="D96" i="33"/>
  <c r="D95" i="33"/>
  <c r="D94" i="33"/>
  <c r="D93" i="33"/>
  <c r="C92" i="33"/>
  <c r="B92" i="33"/>
  <c r="D91" i="33"/>
  <c r="D90" i="33"/>
  <c r="D89" i="33"/>
  <c r="D88" i="33"/>
  <c r="C87" i="33"/>
  <c r="B87" i="33"/>
  <c r="D86" i="33"/>
  <c r="D85" i="33" s="1"/>
  <c r="C85" i="33"/>
  <c r="B85" i="33"/>
  <c r="F17" i="31"/>
  <c r="F14" i="29"/>
  <c r="F15" i="29"/>
  <c r="F16" i="29"/>
  <c r="F17" i="29"/>
  <c r="F19" i="29"/>
  <c r="F20" i="29"/>
  <c r="D23" i="29"/>
  <c r="E23" i="29"/>
  <c r="E22" i="29" s="1"/>
  <c r="E21" i="29" s="1"/>
  <c r="F24" i="29"/>
  <c r="F23" i="29" s="1"/>
  <c r="R482" i="28"/>
  <c r="R481" i="28" s="1"/>
  <c r="V437" i="28"/>
  <c r="K595" i="28"/>
  <c r="M595" i="28"/>
  <c r="S595" i="28"/>
  <c r="W595" i="28"/>
  <c r="AA595" i="28"/>
  <c r="D529" i="28"/>
  <c r="J386" i="28"/>
  <c r="D17" i="28"/>
  <c r="D172" i="33" l="1"/>
  <c r="D252" i="33"/>
  <c r="B217" i="33"/>
  <c r="B177" i="33"/>
  <c r="D92" i="33"/>
  <c r="B137" i="33"/>
  <c r="D132" i="33"/>
  <c r="D212" i="33"/>
  <c r="B257" i="33"/>
  <c r="C177" i="33"/>
  <c r="D167" i="33"/>
  <c r="C257" i="33"/>
  <c r="D247" i="33"/>
  <c r="B97" i="33"/>
  <c r="D127" i="33"/>
  <c r="D137" i="33" s="1"/>
  <c r="D207" i="33"/>
  <c r="D217" i="33" s="1"/>
  <c r="C97" i="33"/>
  <c r="D87" i="33"/>
  <c r="D97" i="33" s="1"/>
  <c r="C137" i="33"/>
  <c r="C217" i="33"/>
  <c r="F13" i="29"/>
  <c r="F26" i="29" s="1"/>
  <c r="V581" i="28"/>
  <c r="V583" i="28"/>
  <c r="D583" i="28"/>
  <c r="D590" i="28"/>
  <c r="D588" i="28"/>
  <c r="D257" i="33" l="1"/>
  <c r="D177" i="33"/>
  <c r="D346" i="28" l="1"/>
  <c r="D344" i="28" s="1"/>
  <c r="AB295" i="28"/>
  <c r="AB288" i="28" s="1"/>
  <c r="AB302" i="28" s="1"/>
  <c r="Z295" i="28"/>
  <c r="Z288" i="28" s="1"/>
  <c r="Z302" i="28" s="1"/>
  <c r="X295" i="28"/>
  <c r="X288" i="28" s="1"/>
  <c r="X302" i="28" s="1"/>
  <c r="V295" i="28"/>
  <c r="T295" i="28"/>
  <c r="T288" i="28" s="1"/>
  <c r="T302" i="28" s="1"/>
  <c r="R295" i="28"/>
  <c r="R288" i="28" s="1"/>
  <c r="R302" i="28" s="1"/>
  <c r="P295" i="28"/>
  <c r="P288" i="28" s="1"/>
  <c r="P302" i="28" s="1"/>
  <c r="N295" i="28"/>
  <c r="N288" i="28" s="1"/>
  <c r="N302" i="28" s="1"/>
  <c r="L295" i="28"/>
  <c r="L288" i="28" s="1"/>
  <c r="L302" i="28" s="1"/>
  <c r="J295" i="28"/>
  <c r="J288" i="28" s="1"/>
  <c r="J302" i="28" s="1"/>
  <c r="H295" i="28"/>
  <c r="H288" i="28" s="1"/>
  <c r="H302" i="28" s="1"/>
  <c r="F295" i="28"/>
  <c r="F288" i="28" s="1"/>
  <c r="F302" i="28" s="1"/>
  <c r="D295" i="28"/>
  <c r="P198" i="28"/>
  <c r="D581" i="28" l="1"/>
  <c r="D580" i="28" s="1"/>
  <c r="AB578" i="28"/>
  <c r="AB420" i="28" s="1"/>
  <c r="Z578" i="28"/>
  <c r="X578" i="28"/>
  <c r="X420" i="28" s="1"/>
  <c r="V578" i="28"/>
  <c r="T578" i="28"/>
  <c r="T420" i="28" s="1"/>
  <c r="R578" i="28"/>
  <c r="R420" i="28" s="1"/>
  <c r="P578" i="28"/>
  <c r="N578" i="28"/>
  <c r="N420" i="28" s="1"/>
  <c r="L578" i="28"/>
  <c r="J578" i="28"/>
  <c r="J420" i="28" s="1"/>
  <c r="H578" i="28"/>
  <c r="H420" i="28" s="1"/>
  <c r="H595" i="28" s="1"/>
  <c r="F578" i="28"/>
  <c r="D578" i="28"/>
  <c r="V162" i="28"/>
  <c r="D162" i="28"/>
  <c r="F420" i="28" l="1"/>
  <c r="F595" i="28" s="1"/>
  <c r="L420" i="28"/>
  <c r="L595" i="28" s="1"/>
  <c r="R595" i="28"/>
  <c r="X595" i="28"/>
  <c r="T595" i="28"/>
  <c r="AB595" i="28"/>
  <c r="N595" i="28"/>
  <c r="P575" i="28" l="1"/>
  <c r="Z568" i="28"/>
  <c r="Z557" i="28"/>
  <c r="P545" i="28"/>
  <c r="P533" i="28"/>
  <c r="Z527" i="28"/>
  <c r="Z523" i="28"/>
  <c r="Z516" i="28"/>
  <c r="Z514" i="28"/>
  <c r="Z487" i="28"/>
  <c r="Z485" i="28"/>
  <c r="V468" i="28"/>
  <c r="V464" i="28"/>
  <c r="V459" i="28"/>
  <c r="V448" i="28"/>
  <c r="V435" i="28"/>
  <c r="J595" i="28"/>
  <c r="Z432" i="28"/>
  <c r="P429" i="28"/>
  <c r="Z425" i="28"/>
  <c r="P420" i="28" l="1"/>
  <c r="P595" i="28" s="1"/>
  <c r="V420" i="28"/>
  <c r="V595" i="28" s="1"/>
  <c r="P333" i="28"/>
  <c r="P316" i="28"/>
  <c r="D576" i="28"/>
  <c r="D575" i="28" s="1"/>
  <c r="D568" i="28"/>
  <c r="D559" i="28"/>
  <c r="D557" i="28" s="1"/>
  <c r="D556" i="28"/>
  <c r="D554" i="28" s="1"/>
  <c r="D552" i="28"/>
  <c r="D550" i="28" s="1"/>
  <c r="D548" i="28"/>
  <c r="D545" i="28"/>
  <c r="D534" i="28"/>
  <c r="D533" i="28" s="1"/>
  <c r="D527" i="28"/>
  <c r="D523" i="28"/>
  <c r="D522" i="28" s="1"/>
  <c r="D519" i="28"/>
  <c r="D516" i="28" s="1"/>
  <c r="D514" i="28"/>
  <c r="D505" i="28"/>
  <c r="D504" i="28" s="1"/>
  <c r="D560" i="28" l="1"/>
  <c r="D553" i="28"/>
  <c r="D526" i="28"/>
  <c r="D544" i="28"/>
  <c r="D487" i="28"/>
  <c r="D485" i="28"/>
  <c r="D482" i="28"/>
  <c r="D481" i="28" s="1"/>
  <c r="D477" i="28"/>
  <c r="D469" i="28"/>
  <c r="D468" i="28" s="1"/>
  <c r="D464" i="28"/>
  <c r="D459" i="28"/>
  <c r="D452" i="28"/>
  <c r="D451" i="28" s="1"/>
  <c r="D445" i="28" s="1"/>
  <c r="D438" i="28"/>
  <c r="D437" i="28" s="1"/>
  <c r="D432" i="28"/>
  <c r="D431" i="28"/>
  <c r="D430" i="28"/>
  <c r="D422" i="28"/>
  <c r="D484" i="28" l="1"/>
  <c r="D429" i="28"/>
  <c r="D421" i="28" s="1"/>
  <c r="D453" i="28"/>
  <c r="P253" i="28"/>
  <c r="P252" i="28" s="1"/>
  <c r="P251" i="28" s="1"/>
  <c r="X265" i="28"/>
  <c r="D253" i="28"/>
  <c r="D252" i="28" s="1"/>
  <c r="D198" i="28"/>
  <c r="D197" i="28" s="1"/>
  <c r="D420" i="28" l="1"/>
  <c r="D595" i="28" s="1"/>
  <c r="D251" i="28"/>
  <c r="D265" i="28" s="1"/>
  <c r="P405" i="28" l="1"/>
  <c r="N405" i="28"/>
  <c r="L405" i="28"/>
  <c r="H405" i="28"/>
  <c r="F405" i="28"/>
  <c r="D405" i="28"/>
  <c r="D350" i="28" l="1"/>
  <c r="D327" i="28"/>
  <c r="D326" i="28" s="1"/>
  <c r="D324" i="28" l="1"/>
  <c r="X334" i="28"/>
  <c r="T334" i="28"/>
  <c r="N334" i="28"/>
  <c r="H334" i="28"/>
  <c r="D334" i="28"/>
  <c r="D333" i="28" s="1"/>
  <c r="L326" i="28"/>
  <c r="D323" i="28" l="1"/>
  <c r="D322" i="28"/>
  <c r="H333" i="28"/>
  <c r="H316" i="28"/>
  <c r="H352" i="28" s="1"/>
  <c r="D316" i="28"/>
  <c r="D352" i="28" s="1"/>
  <c r="X333" i="28"/>
  <c r="X316" i="28"/>
  <c r="X352" i="28" s="1"/>
  <c r="N333" i="28"/>
  <c r="N316" i="28"/>
  <c r="N352" i="28" s="1"/>
  <c r="T316" i="28"/>
  <c r="T352" i="28" s="1"/>
  <c r="T333" i="28"/>
  <c r="V352" i="28"/>
  <c r="L352" i="28"/>
  <c r="P352" i="28"/>
  <c r="J352" i="28"/>
  <c r="R352" i="28"/>
  <c r="Z352" i="28"/>
  <c r="V297" i="28" l="1"/>
  <c r="D297" i="28"/>
  <c r="D294" i="28" s="1"/>
  <c r="V290" i="28"/>
  <c r="D290" i="28"/>
  <c r="V189" i="28"/>
  <c r="V182" i="28" s="1"/>
  <c r="D194" i="28"/>
  <c r="D192" i="28"/>
  <c r="D189" i="28"/>
  <c r="D188" i="28" s="1"/>
  <c r="P184" i="28"/>
  <c r="P182" i="28" s="1"/>
  <c r="D184" i="28"/>
  <c r="P155" i="28"/>
  <c r="P150" i="28" s="1"/>
  <c r="P167" i="28" s="1"/>
  <c r="D157" i="28"/>
  <c r="D155" i="28" s="1"/>
  <c r="D152" i="28"/>
  <c r="V152" i="28"/>
  <c r="Z99" i="28"/>
  <c r="Z83" i="28" s="1"/>
  <c r="Z115" i="28" s="1"/>
  <c r="V95" i="28"/>
  <c r="V87" i="28"/>
  <c r="P92" i="28"/>
  <c r="P90" i="28"/>
  <c r="P84" i="28"/>
  <c r="R58" i="28"/>
  <c r="R55" i="28"/>
  <c r="D58" i="28"/>
  <c r="D55" i="28"/>
  <c r="D51" i="28"/>
  <c r="D183" i="28" l="1"/>
  <c r="D49" i="28"/>
  <c r="D65" i="28" s="1"/>
  <c r="V221" i="28"/>
  <c r="V288" i="28"/>
  <c r="V302" i="28" s="1"/>
  <c r="D289" i="28"/>
  <c r="D151" i="28"/>
  <c r="D150" i="28"/>
  <c r="D167" i="28" s="1"/>
  <c r="V150" i="28"/>
  <c r="V167" i="28" s="1"/>
  <c r="D191" i="28"/>
  <c r="D182" i="28" s="1"/>
  <c r="D154" i="28"/>
  <c r="V83" i="28"/>
  <c r="V115" i="28" s="1"/>
  <c r="R65" i="28"/>
  <c r="D288" i="28" l="1"/>
  <c r="D302" i="28" s="1"/>
  <c r="D221" i="28"/>
  <c r="P112" i="28"/>
  <c r="P83" i="28" s="1"/>
  <c r="P115" i="28" s="1"/>
  <c r="D84" i="28"/>
  <c r="D87" i="28"/>
  <c r="D92" i="28"/>
  <c r="D95" i="28"/>
  <c r="D99" i="28"/>
  <c r="D90" i="28"/>
  <c r="D83" i="28" l="1"/>
  <c r="D115" i="28" s="1"/>
  <c r="H1404" i="34" l="1"/>
  <c r="L15" i="28" l="1"/>
  <c r="L34" i="28" s="1"/>
  <c r="AB15" i="28"/>
  <c r="AB34" i="28" s="1"/>
  <c r="Z15" i="28"/>
  <c r="Z34" i="28" s="1"/>
  <c r="X15" i="28"/>
  <c r="X34" i="28" s="1"/>
  <c r="V15" i="28"/>
  <c r="V34" i="28" s="1"/>
  <c r="T15" i="28"/>
  <c r="T34" i="28" s="1"/>
  <c r="R15" i="28"/>
  <c r="R34" i="28" s="1"/>
  <c r="P15" i="28"/>
  <c r="P34" i="28" s="1"/>
  <c r="N15" i="28"/>
  <c r="N34" i="28" s="1"/>
  <c r="J15" i="28"/>
  <c r="J34" i="28" s="1"/>
  <c r="F15" i="28"/>
  <c r="F34" i="28" s="1"/>
  <c r="H15" i="28"/>
  <c r="H34" i="28" s="1"/>
  <c r="D15" i="28"/>
  <c r="D34" i="28" s="1"/>
  <c r="D56" i="33" l="1"/>
  <c r="D55" i="33"/>
  <c r="D54" i="33"/>
  <c r="D53" i="33"/>
  <c r="C52" i="33"/>
  <c r="B52" i="33"/>
  <c r="D51" i="33"/>
  <c r="D50" i="33"/>
  <c r="D49" i="33"/>
  <c r="D48" i="33"/>
  <c r="C47" i="33"/>
  <c r="B47" i="33"/>
  <c r="D46" i="33"/>
  <c r="D45" i="33" s="1"/>
  <c r="C45" i="33"/>
  <c r="B45" i="33"/>
  <c r="D18" i="33"/>
  <c r="D17" i="33"/>
  <c r="D16" i="33"/>
  <c r="D15" i="33"/>
  <c r="C14" i="33"/>
  <c r="B14" i="33"/>
  <c r="D13" i="33"/>
  <c r="D12" i="33"/>
  <c r="D11" i="33"/>
  <c r="D10" i="33"/>
  <c r="C9" i="33"/>
  <c r="B9" i="33"/>
  <c r="D8" i="33"/>
  <c r="D7" i="33" s="1"/>
  <c r="C7" i="33"/>
  <c r="B7" i="33"/>
  <c r="B19" i="33" l="1"/>
  <c r="C57" i="33"/>
  <c r="D47" i="33"/>
  <c r="B57" i="33"/>
  <c r="D14" i="33"/>
  <c r="D52" i="33"/>
  <c r="C19" i="33"/>
  <c r="D9" i="33"/>
  <c r="D57" i="33" l="1"/>
  <c r="D19" i="33"/>
  <c r="F15" i="31" l="1"/>
  <c r="F14" i="31" s="1"/>
  <c r="F22" i="31" s="1"/>
  <c r="G20" i="31" s="1"/>
  <c r="F13" i="31"/>
  <c r="F12" i="31" s="1"/>
  <c r="D11" i="29"/>
  <c r="D26" i="29" s="1"/>
  <c r="E10" i="27"/>
  <c r="E11" i="27" s="1"/>
  <c r="E14" i="31" l="1"/>
  <c r="B14" i="31"/>
  <c r="E12" i="31"/>
  <c r="B12" i="31"/>
  <c r="E22" i="31" l="1"/>
  <c r="B22" i="31"/>
  <c r="C23" i="29"/>
  <c r="B23" i="29"/>
  <c r="C21" i="29"/>
  <c r="B21" i="29"/>
  <c r="B18" i="29"/>
  <c r="B13" i="29"/>
  <c r="F11" i="29"/>
  <c r="B11" i="29"/>
  <c r="A6" i="29"/>
  <c r="G13" i="31" l="1"/>
  <c r="G12" i="31" s="1"/>
  <c r="E26" i="29"/>
  <c r="G12" i="29"/>
  <c r="G11" i="29" s="1"/>
  <c r="B26" i="29"/>
  <c r="G10" i="30"/>
  <c r="G17" i="30" s="1"/>
  <c r="F10" i="30"/>
  <c r="F17" i="30" s="1"/>
  <c r="E10" i="30"/>
  <c r="E17" i="30" s="1"/>
  <c r="D10" i="30"/>
  <c r="D17" i="30" s="1"/>
  <c r="G15" i="29" l="1"/>
  <c r="G19" i="29"/>
  <c r="G14" i="29"/>
  <c r="G16" i="29"/>
  <c r="G22" i="29"/>
  <c r="G21" i="29" s="1"/>
  <c r="G24" i="29"/>
  <c r="G23" i="29" s="1"/>
  <c r="G17" i="29"/>
  <c r="G20" i="29"/>
  <c r="G13" i="29" l="1"/>
  <c r="G18" i="29"/>
  <c r="G26" i="29" l="1"/>
  <c r="G15" i="31"/>
  <c r="G17" i="31" l="1"/>
  <c r="G14" i="31" s="1"/>
  <c r="P221" i="28"/>
  <c r="G22" i="31" l="1"/>
  <c r="AB352" i="28"/>
  <c r="C97" i="36"/>
  <c r="L13" i="36"/>
  <c r="J97" i="36"/>
  <c r="C19" i="36"/>
  <c r="K19" i="36"/>
  <c r="K14" i="36"/>
  <c r="K13" i="36"/>
  <c r="K97" i="36"/>
  <c r="K90" i="36"/>
  <c r="K89" i="36"/>
  <c r="I97" i="36"/>
  <c r="H97" i="36"/>
  <c r="L14" i="36"/>
  <c r="L19" i="36"/>
  <c r="L97" i="36"/>
  <c r="L90" i="36"/>
  <c r="L89" i="36"/>
</calcChain>
</file>

<file path=xl/sharedStrings.xml><?xml version="1.0" encoding="utf-8"?>
<sst xmlns="http://schemas.openxmlformats.org/spreadsheetml/2006/main" count="8829" uniqueCount="2350">
  <si>
    <t>บาท</t>
  </si>
  <si>
    <t>รายจ่ายอื่น</t>
  </si>
  <si>
    <t>รวมเงิน</t>
  </si>
  <si>
    <t>ค่าครุภัณฑ์</t>
  </si>
  <si>
    <t>อุดหนุน</t>
  </si>
  <si>
    <t>คำชี้แจง</t>
  </si>
  <si>
    <t>รวมทั้งสิ้น</t>
  </si>
  <si>
    <t>หน่วยนับ</t>
  </si>
  <si>
    <t>จำนวนที่ขอตั้ง</t>
  </si>
  <si>
    <t>ราคา</t>
  </si>
  <si>
    <t>ที่</t>
  </si>
  <si>
    <t>ชื่อรายการ</t>
  </si>
  <si>
    <t>จำนวน</t>
  </si>
  <si>
    <t>ต่อหน่วย</t>
  </si>
  <si>
    <t>1.  หลักการและเหตุผล</t>
  </si>
  <si>
    <t>2.  วัตถุประสงค์</t>
  </si>
  <si>
    <t>แผนปฏิบัติงาน</t>
  </si>
  <si>
    <t>งบประมาณ</t>
  </si>
  <si>
    <t>ร้อยละ</t>
  </si>
  <si>
    <t>หมวดรายจ่าย</t>
  </si>
  <si>
    <t>รวม</t>
  </si>
  <si>
    <t xml:space="preserve">   </t>
  </si>
  <si>
    <t>งบบุคลากร</t>
  </si>
  <si>
    <t>งบดำเนินงาน</t>
  </si>
  <si>
    <t>ค่าสาธารณูปโภค</t>
  </si>
  <si>
    <t>งบลงทุน</t>
  </si>
  <si>
    <t>สิ่งก่อสร้าง</t>
  </si>
  <si>
    <t>งบเงินอุดหนุน</t>
  </si>
  <si>
    <t>งบรายจ่ายอื่น</t>
  </si>
  <si>
    <t>แผน/หน่วยนับ</t>
  </si>
  <si>
    <t>ผลผลิต / กิจกรรม</t>
  </si>
  <si>
    <t>มหาวิทยาลัยราชภัฏนครศรีธรรมราช</t>
  </si>
  <si>
    <t>รหัส    โครงการ</t>
  </si>
  <si>
    <t>มหาวิทยาลัย</t>
  </si>
  <si>
    <t xml:space="preserve">                        ร้อยละ</t>
  </si>
  <si>
    <t>ประเด็นยุทธศาสตร์</t>
  </si>
  <si>
    <t>เป้าประสงค์</t>
  </si>
  <si>
    <t>กลยุทธ์หน่วยงาน</t>
  </si>
  <si>
    <t>ไตรมาส 1</t>
  </si>
  <si>
    <t>ไตรมาส 2</t>
  </si>
  <si>
    <t>ไตรมาส 3</t>
  </si>
  <si>
    <t>ไตรมาส 4</t>
  </si>
  <si>
    <t xml:space="preserve">  </t>
  </si>
  <si>
    <t>คุณลักษณะ</t>
  </si>
  <si>
    <t>คุณลักษณะและคำชี้แจง</t>
  </si>
  <si>
    <t>แบบแสดงรายละเอียดงบรายจ่ายระดับกิจกรรม  ( 1 ชุด : 1 กิจกรรม)</t>
  </si>
  <si>
    <t>ค่าใช้จ่ายกิจกรรมจำแนกตามงบรายจ่าย - รายการ</t>
  </si>
  <si>
    <t>งบรายจ่าย - รายการ</t>
  </si>
  <si>
    <t>สรุปคำชี้แจง</t>
  </si>
  <si>
    <t>1. งบบุคลากร</t>
  </si>
  <si>
    <t>2. งบดำเนินงาน</t>
  </si>
  <si>
    <t>2.1 ค่าตอบแทน</t>
  </si>
  <si>
    <t xml:space="preserve"> - รายการ</t>
  </si>
  <si>
    <t xml:space="preserve"> 1. ค่าใช้จ่ายเกี่ยวกับบุคลากร</t>
  </si>
  <si>
    <t>1.1  ค่าจ้างชั่วคราว</t>
  </si>
  <si>
    <t xml:space="preserve"> 2. ค่าใช้จ่ายเกี่ยวกับการดำเนินงาน</t>
  </si>
  <si>
    <t>2.2  ค่าใช้สอย</t>
  </si>
  <si>
    <t>2.3  ค่าวัสดุ</t>
  </si>
  <si>
    <t>2.4  ค่าสาธารณูปโภค</t>
  </si>
  <si>
    <t>3.  ค่าใช้จ่ายเกี่ยวกับการลงทุน</t>
  </si>
  <si>
    <t>3.1  ค่าครุภัณฑ์</t>
  </si>
  <si>
    <t>3.2  ค่าสิ่งก่อสร้าง</t>
  </si>
  <si>
    <t>4.  ค่าใช้จ่ายอื่น (ระบุรายการ)</t>
  </si>
  <si>
    <t xml:space="preserve"> -รายการ</t>
  </si>
  <si>
    <t>ระบุชื่องาน/ฝ่ายที่รับผิดชอบ</t>
  </si>
  <si>
    <t>แผนปฏิบัติราชการ</t>
  </si>
  <si>
    <t>กลยุทธ์หลักมหาวิทยาลัย</t>
  </si>
  <si>
    <t>ตัวชี้วัดของผลผลิต</t>
  </si>
  <si>
    <t>ไตรมาส 2 (ม.ค. - มี.ค.)</t>
  </si>
  <si>
    <t>4. เงินอุดหนุน (ระบุรายการ)</t>
  </si>
  <si>
    <t>แผนงาน/ผลผลิต</t>
  </si>
  <si>
    <t xml:space="preserve">  ค่าตอบแทน     ใช้สอย และวัสดุ</t>
  </si>
  <si>
    <t>ประเด็นยุทธศาสตร์ที่ 1</t>
  </si>
  <si>
    <t xml:space="preserve">แผนงาน/ ผลผลิต            </t>
  </si>
  <si>
    <t>แผ่นดิน</t>
  </si>
  <si>
    <t>1.  ค่าตอบแทน</t>
  </si>
  <si>
    <t>2.  ค่าใช้สอย</t>
  </si>
  <si>
    <t>3.  ค่าวัสดุ</t>
  </si>
  <si>
    <t>4.  ค่าสาธารณูปโภค</t>
  </si>
  <si>
    <t>1.  ค่าครุภัณฑ์</t>
  </si>
  <si>
    <t>1.  เงินอุดหนุน</t>
  </si>
  <si>
    <t>ผลผลิต / กิจกรรมหลัก-รายการ</t>
  </si>
  <si>
    <t>รายการ</t>
  </si>
  <si>
    <t>2.  ค่าที่ดิน  สิ่งก่อสร้าง</t>
  </si>
  <si>
    <t>ปริมาณ</t>
  </si>
  <si>
    <t>งาน</t>
  </si>
  <si>
    <t>งบ</t>
  </si>
  <si>
    <t>ประมาณ</t>
  </si>
  <si>
    <t>ม.ค.</t>
  </si>
  <si>
    <t>หน่วย : บาท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</si>
  <si>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</si>
  <si>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แผนงาน/ผลผลิต/ประเด็นยุทธศาสตร์/โครงการ</t>
  </si>
  <si>
    <t>ไตรมาส 3 (เม.ย. - มิ.ย.)</t>
  </si>
  <si>
    <t>ไตรมาส 4 (ก.ค. - ก.ย.)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</si>
  <si>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</si>
  <si>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</si>
  <si>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</si>
  <si>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</si>
  <si>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</si>
  <si>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</si>
  <si>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</si>
  <si>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</si>
  <si>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1.  รายจ่ายอื่น</t>
  </si>
  <si>
    <t xml:space="preserve">จำแนกตามแผนงาน/ผลผลิต/ประเด็นยุทธศาสตร์/โครงการและหมวดรายจ่าย     </t>
  </si>
  <si>
    <t>ไตรมาส 1 (ต.ค. - ธ.ค.)</t>
  </si>
  <si>
    <t>ต.ค.</t>
  </si>
  <si>
    <t>พ.ย.</t>
  </si>
  <si>
    <t>ธ.ค.</t>
  </si>
  <si>
    <t>รายละเอียดคำขอตั้งงบประมาณรายจ่ายเงินรายได้</t>
  </si>
  <si>
    <t>แบบ งน.100</t>
  </si>
  <si>
    <t>แบบ  งน.200</t>
  </si>
  <si>
    <t xml:space="preserve">                          จำแนกตามแผนงาน/ผลผลิต  และหมวดรายจ่าย                          </t>
  </si>
  <si>
    <t>แบบ  งน.300</t>
  </si>
  <si>
    <t>เงินรายได้</t>
  </si>
  <si>
    <t>งบพื้นฐาน</t>
  </si>
  <si>
    <t>งบดำเนินการ</t>
  </si>
  <si>
    <t>งบเพื่อ</t>
  </si>
  <si>
    <t>จำเป็น</t>
  </si>
  <si>
    <t>หน่วยงาน</t>
  </si>
  <si>
    <t>การพัฒนา</t>
  </si>
  <si>
    <t>1.  ค่าจ้างชั่วคราว</t>
  </si>
  <si>
    <t>ค่าจ้างชั่วคราว</t>
  </si>
  <si>
    <t>แบบ  งน.400</t>
  </si>
  <si>
    <t>แบบ  งน.500</t>
  </si>
  <si>
    <t>แบบ งน. 600</t>
  </si>
  <si>
    <t>แบบ งน. 600  (ต่อ)</t>
  </si>
  <si>
    <t>งน. 600 (ต่อ)</t>
  </si>
  <si>
    <t>แบบ งน. 700</t>
  </si>
  <si>
    <t>1.1 ค่าจ้างชั่วคราว</t>
  </si>
  <si>
    <t>แบบ  งน.800</t>
  </si>
  <si>
    <t>ค่าตอบแทน</t>
  </si>
  <si>
    <t>ค่าใช้สอย</t>
  </si>
  <si>
    <t>ค่าวัสดุ</t>
  </si>
  <si>
    <t xml:space="preserve"> (    )  งานดำเนินการปกติ   ตามภาระหน้าที่ของหน่วยงาน</t>
  </si>
  <si>
    <t xml:space="preserve">         งานตามแผนพัฒนามหาวิทยาลัย</t>
  </si>
  <si>
    <t xml:space="preserve"> (    )  งานตามแผนปฏิบัติราชการมหาวิทยาลัย/ตามนโยบายของมหาวิทยาลัย/</t>
  </si>
  <si>
    <t xml:space="preserve"> (    )  งานตามแผนพัฒนาหน่วยงาน</t>
  </si>
  <si>
    <t xml:space="preserve">   ค่าตอบแทน   ใช้สอย และวัสดุ</t>
  </si>
  <si>
    <t xml:space="preserve">มหาวิทยาลัยราชภัฏนครศรีธรรมราช          </t>
  </si>
  <si>
    <t xml:space="preserve">มหาวิทยาลัยราชภัฏนครศรีธรรมราช        </t>
  </si>
  <si>
    <t xml:space="preserve">มหาวิทยาลัยราชภัฏนครศรีธรรมราช    </t>
  </si>
  <si>
    <t>10.  ผลที่คาดว่าจะได้รับ</t>
  </si>
  <si>
    <t>ประเด็นยุทธศาสตร์ที่ 3</t>
  </si>
  <si>
    <t>ประเด็นยุทธศาสตร์ที่ 4</t>
  </si>
  <si>
    <t>การพัฒนาท้องถิ่น</t>
  </si>
  <si>
    <t>โครงการยุทธศาสตร์มหาวิทยาลัยราชภัฏเพื่อการพัฒนาท้องถิ่น</t>
  </si>
  <si>
    <t>โครงการวิจัยและนวัตกรรมเพื่อการพัฒนาสังคมและสิ่งแวดล้อม</t>
  </si>
  <si>
    <t>โครงการวิจัยและนวัตกรรมเพื่อสร้างความมั่งคั่งทางเศรษฐกิจ</t>
  </si>
  <si>
    <t xml:space="preserve">รายการบุคลากรภาครัฐ </t>
  </si>
  <si>
    <t>ชื่อแผนงาน/ผลผลิต/ประเด็นยุทธศาสตร์/โครงการ/หน่วยงาน</t>
  </si>
  <si>
    <t>ผู้สำเร็จการศึกษาด้านสังคมศาสตร์</t>
  </si>
  <si>
    <t>ผู้สำเร็จการศึกษาด้านวิทยาศาสตร์และเทคโนโลยี</t>
  </si>
  <si>
    <t>ผลงานทำนุบำรุงศิลปวัฒนธรรม</t>
  </si>
  <si>
    <t>คณะครุศาสตร์</t>
  </si>
  <si>
    <t>คณะมนุษยศาสตร์และสังคมศาสตร์</t>
  </si>
  <si>
    <t>คณะวิทยาการจัดการ</t>
  </si>
  <si>
    <t>คณะวิทยาศาสตร์และเทคโนโลยี</t>
  </si>
  <si>
    <t>คณะวิทยาศาสตร์และเทคโนโลยี (ศูนย์วิทยาศาสตร์)</t>
  </si>
  <si>
    <t>คณะเทคโนโลยีอุตสาหกรรม</t>
  </si>
  <si>
    <t>บัณฑิตวิทยาลัย</t>
  </si>
  <si>
    <t>สำนักงานอธิการบดี</t>
  </si>
  <si>
    <t>กองกลาง</t>
  </si>
  <si>
    <t>กองนโยบายและแผน</t>
  </si>
  <si>
    <t>กองพัฒนานักศึกษา</t>
  </si>
  <si>
    <t>สถานีวิทยุมหาวิทยาลัยราชภัฏนครศรีธรรมราช</t>
  </si>
  <si>
    <t>สำนักวิทยบริการและเทคโนโลยีสารสนเทศ</t>
  </si>
  <si>
    <t>สำนักส่งเสริมวิชาการและงานทะเบียน</t>
  </si>
  <si>
    <t>หน่วยประสานงานและพัฒนาหมวดการศึกษาทั่วไป</t>
  </si>
  <si>
    <t>สถาบันวิจัยและพัฒนา</t>
  </si>
  <si>
    <t>โรงเรียนสาธิตมหาวิทยาลัยราชภัฏนครศรีธรรมราช</t>
  </si>
  <si>
    <t>หน่วยตรวจสอบภายใน</t>
  </si>
  <si>
    <t>แผนงาน : บุคลากรภาครัฐ</t>
  </si>
  <si>
    <t>แผนงาน : บูรณาการวิจัยและนวัตกรรม</t>
  </si>
  <si>
    <t>แผนงาน : พื้นฐานด้านการพัฒนาและเสริมสร้างศักยภาพคน</t>
  </si>
  <si>
    <t>แผนงาน : ยุทธศาสตร์พัฒนาการศึกษาเพื่อความยั่งยืน</t>
  </si>
  <si>
    <t>วิทยาลัยศิลปะและวัฒนธรรม</t>
  </si>
  <si>
    <t>สถาบันวิจัยและพัฒนา (ศูนย์สืบสานงานพระราชดำริและพัฒนาเศรษฐกิจรากฐาน)</t>
  </si>
  <si>
    <t>สถาบันวิจัยและพัฒนา (โครงการพระราชดำริฯ)</t>
  </si>
  <si>
    <t>คณะครุศาสตร์ (โครงการความร่วมมือทางวิชาการกับมหาวิทยาลัยสวนดุสิต)</t>
  </si>
  <si>
    <t>ประเด็นยุทธศาสตร์ที่ 1 การผลิตครูชั้นวิชาชีพ พัฒนาครูประจำการและบุคลากรทางการศึกษาที่สอดคล้องกับนโยบายของรัฐบาลและความต้องการของท้องถิ่น</t>
  </si>
  <si>
    <t>ประเด็นยุทธศาสตร์ที่ 2 การผลิตบัณฑิตให้เป็นคนดี คนเก่ง รู้จักดำเนินชีวิต มีศักยภาพเป็นผู้ประกอบการที่สอดคล้องกับความต้องการของผู้ใช้บัณฑิตพร้อมสำหรับการแข่งขัน</t>
  </si>
  <si>
    <t>ประเด็นยุทธศาสตร์ที่ 3  การวิจัย สร้างองค์ความรู้ และพัฒนานวัตกรรม เพื่อพัฒนาคุณภาพบัณฑิตและการพัฒนาท้องถิ่นตามแนวทางประเทศไทย 4.0</t>
  </si>
  <si>
    <t>ประเด็นยุทธศาสตร์ที่ 4 การส่งเสริม สนับสนุน พัฒนางานบริการวิชาการ และบริการสังคมที่สอดคล้องกับนโยบายของรัฐบาลและความต้องการของท้องถิ่นตามแนวทางประเทศไทย 4.0</t>
  </si>
  <si>
    <t>ประเด็นยุทธศาสตร์ที่ 5 การทำนุบำรุงศิลปะและวัฒนธรรม ประทีปถิ่น ประเทืองค่าประชาชน</t>
  </si>
  <si>
    <t>ประเด็นยุทธศาสตร์ที่ 6 การพัฒนาระบบบริหารและการจัดการสู่การเป็นมหาวิทยาลัยตามแนวทางประเทศไทย 4.0</t>
  </si>
  <si>
    <t xml:space="preserve">จำแนกตามหมวดรายจ่าย </t>
  </si>
  <si>
    <t>จำแนกตามแผนงาน  และผลผลิต</t>
  </si>
  <si>
    <t>งบประมาณรายจ่ายเงินรายได้   ปี 2563</t>
  </si>
  <si>
    <t>ปี 2563</t>
  </si>
  <si>
    <t>5.  เป้าหมายผลผลิต/กิจกรรม/ ตัวชี้วัด</t>
  </si>
  <si>
    <t>7.  งบประมาณทั้งสิ้นของโครงการ</t>
  </si>
  <si>
    <r>
      <t xml:space="preserve">8.  ประเภทของโครงการ </t>
    </r>
    <r>
      <rPr>
        <sz val="16"/>
        <rFont val="TH SarabunPSK"/>
        <family val="2"/>
      </rPr>
      <t xml:space="preserve">     </t>
    </r>
  </si>
  <si>
    <t>9.  กลุ่มเป้าหมาย/ผู้ที่ได้รับประโยชน์</t>
  </si>
  <si>
    <t xml:space="preserve">     10.1 ผลผลิต (Outputs)</t>
  </si>
  <si>
    <t xml:space="preserve">     10.2 ผลลัพธ์ (Outcomes)</t>
  </si>
  <si>
    <t xml:space="preserve">     10.3 ผลกระทบ (Impacts)</t>
  </si>
  <si>
    <t>โครงการพัฒนาสถาบันและอาจารย์ต้นแบบการผลิตครู (โครงการที่ 1)</t>
  </si>
  <si>
    <t>โครงการส่งเสริมหลักสูตรการผลิตครูคุณภาพสูงและคุณภาพเป็นเลิศ (High Quality and Premium Quality Teachers) (โครงการที่ 2)</t>
  </si>
  <si>
    <t>โครงการศูนย์พัฒนาครูและบุคลากรทางการศึกษา (จัดตั้งวิทยาลัยฝึกหัดครู) (โครงการที่ 3)</t>
  </si>
  <si>
    <t>โครงการพัฒนางานวิจัยเพื่อพัฒนาการเรียนการสอน (โครงการที่ 4)</t>
  </si>
  <si>
    <t>โครงการ 1 หลักสูตร 1 นวัตกรรมการเรียนรู้ 1 (โครงการที่ 5)</t>
  </si>
  <si>
    <t>โครงการพัฒนาโรงเรียนสาธิตให้เป็นศูนย์ฝึกปฏิบัติการและการวิจัยต้นแบบให้กับโรงเรียนในท้องถิ่น (โครงการที่ 6)</t>
  </si>
  <si>
    <t>โครงการสนับสนุนค่าใช้จ่ายในการจัดการศึกษาตั้งแต่ระดับอนุบาลจนจบการศึกษาขั้นพื้นฐาน (โครงการที่ 7)</t>
  </si>
  <si>
    <t>โครงการพัฒนา ปรับปรุง บูรณาการหลักสูตร มหาวิทยาลัยราชภัฏให้มีความพร้อมและเป็นจุดเด่นตามอัตลักษณ์ (โครงการที่ 8)</t>
  </si>
  <si>
    <t>โครงการจัดการเรียนการสอนที่มีความเชี่ยวชาญในศาสตร์ อัตลักษณ์ ทักษะที่จำเป็นในศตวรรษที่ 21 และสอดคล้องกับความต้องการของผู้ใช้บัณฑิต (โครงการที่ 9)</t>
  </si>
  <si>
    <t>โครงการจัดการศึกษาระดับบัณฑิตศึกษา (โครงการที่ 10)</t>
  </si>
  <si>
    <t>โครงการพัฒนานักศึกษาให้มีคุณลักษณะตามอัตลักษณ์ “บัณฑิตนักคิด นักปฏิบัติ มีจิตสาธารณะ” (โครงการที่ 11)</t>
  </si>
  <si>
    <t>โครงการพัฒนาเครือข่ายศิษย์เก่า เพื่อร่วมสร้างสรรค์มหาวิทยาลัย และสังคม (โครงการที่ 12)</t>
  </si>
  <si>
    <t>โครงการพัฒนาเครือข่ายประชารัฐ เพื่อร่วมผลิตบัณฑิต ทั้งในประเทศ และต่างประเทศ (โครงการที่ 13)</t>
  </si>
  <si>
    <t>โครงการส่งเสริมพัฒนาวิสาหกิจชุมชนผู้ประกอบการใหม่ (โครงการที่ 14)</t>
  </si>
  <si>
    <t>โครงการพัฒนานักศึกษาครูด้วยระบบ Professional Education learning center</t>
  </si>
  <si>
    <t>โครงการส่งเสริมการเรียนรู้นักศึกษาในสังคมพหุวัฒนธรรม ภายใต้ multicultural International zone (โครงการที่ 16)</t>
  </si>
  <si>
    <t>โครงการพัฒนาบริการ student center service และพัฒนาบริการรถการแพทย์ฉุกเฉิน (โครงการที่ 17)</t>
  </si>
  <si>
    <t>โครงการพัฒนาระบบและกลไกการบริหารจัดการงานวิจัยให้เกิดการบูรณาการพันธกิจ และตอบโจทย์การแก้ปัญหาและความต้องการของท้องถิ่นและประเทศ (โครงการที่ 18)</t>
  </si>
  <si>
    <t>โครงการสร้างและพัฒนาเครือข่ายความร่วมมือด้านงานวิจัยระดับชาติและนานาชาติ เพื่อการพัฒนาคุณภาพงานวิจัย นวัตกรรม  และงานสร้างสรรค์ได้องค์ความรู้เป็นชุดความรู้นวัตกรรมพื้นที่เรียนรู้และแหล่งเรียนรู้ (โครงการที่ 19)</t>
  </si>
  <si>
    <t>โครงการส่งเสริมและสนับสนุนการตีพิมพ์หรือเผยแพร่ผลงานวิจัย นวัตกรรม และงานสร้างสรรค์ ระดับชาติ และนานาชาติ (โครงการที่ 20)</t>
  </si>
  <si>
    <t>โครงการพัฒนาวารสารและบทความทางวิชาการสู่มาตรฐานสากล (โครงการที่ 21)</t>
  </si>
  <si>
    <t>โครงการส่งเสริมและพัฒนาศักยภาพนักวิจัยและผลงานวิจัยเพื่อแก้ปัญหาพัฒนาท้องถิ่น และผลิตบัณฑิตที่มีคุณภาพ (โครงการที่ 22)</t>
  </si>
  <si>
    <t>โครงการพัฒนางานวิจัย นวัตกรรมและงานสร้างสรรค์ สู่มาตรฐานระดับชาติและมาตรฐานสากลอย่างบูรณาการพันธกิจ (โครงการที่ 23)</t>
  </si>
  <si>
    <t>โครงการพัฒนาและยกระดับหน่วยวิจัยเฉพาะทางสู่ความเป็นเลิศ (โครงการที่ 24)</t>
  </si>
  <si>
    <t>โครงการขับเคลื่อนงานพันธกิจสัมพันธ์มหาวิทยาลัยราชภัฏนครศรีธรรมราชกับสังคมเพื่อการพัฒนาเชิงพื้นที่อย่างมีส่วนร่วม (โครงการที่ 25)</t>
  </si>
  <si>
    <t>โครงการพัฒนาศูนย์บริการวิชาการและเชื่อมโยงศูนย์วิจัยเฉพาะทางและหน่วยวิจัยเชิงพื้นที่ (โครงการที่ 26)</t>
  </si>
  <si>
    <t>โครงการบริการวิชาการเพื่อเสริมสร้างความเข้มแข็งแก่ ท้องถิ่น และสังคม (โครงการที่ 27)</t>
  </si>
  <si>
    <t>โครงการยุทธศาสตร์มหาวิทยาลัยราชภัฏเพื่อการพัฒนาท้องถิ่น (โครงการที่ 28)</t>
  </si>
  <si>
    <t>โครงการส่งเสริมและสนับสนุนการบริการวิชาการตามแนวพระราชดำริเพื่อการพัฒนาท้องถิ่น (โครงการที่ 29)</t>
  </si>
  <si>
    <t>โครงการพัฒนาประสิทธิภาพการบริการวิชาการสู่การพัฒนาท้องถิ่นอย่างยั่งยืน (โครงการที่ 30)</t>
  </si>
  <si>
    <t>โครงการสร้างเครือข่ายความร่วมมือด้านการบริการวิชาการและการเรียนการสอนเพื่อพัฒนาท้องถิ่น (โครงการที่ 31)</t>
  </si>
  <si>
    <t>โครงการส่งเสริมและพัฒนาวิสาหกิจชุมชน ผู้ประกอบการใหม่ Start Up (โครงการที่ 32)</t>
  </si>
  <si>
    <t>โครงการจัดตั้งวิทยาลัยศิลปะและวัฒนธรรม (โครงการที่ 33)</t>
  </si>
  <si>
    <t>โครงการพัฒนาฐานข้อมูลด้านศิลปะและวัฒนธรรมของท้องถิ่น (โครงการที่ 34)</t>
  </si>
  <si>
    <t>โครงการจัดทำแผนงาน/โครงการพัฒนางานวิจัยและนวัตกรรมด้านศิลปะและวัฒนธรรม (โครงการที่ 35)</t>
  </si>
  <si>
    <t>โครงการส่งเสริมสนับสนุนการวิจัยและนวัตกรรมด้านศิลปะและวัฒนธรรม (โครงการที่ 36)</t>
  </si>
  <si>
    <t>โครงการสร้างเกณฑ์มาตรฐานการประกวดแข่งขันกลอนสดระดับชาติ (โครงการที่ 37)</t>
  </si>
  <si>
    <t>โครงการส่งเสริม อนุรักษ์ สืบสาน ทำนุบำรุงศิลปะและวัฒนธรรม และภูมิปัญญาท้องถิ่น (โครงการที่ 38)</t>
  </si>
  <si>
    <t>โครงการขับเคลื่อนการสร้างภาคีเครือข่ายความร่วมมือทางด้านศิลปะและวัฒนธรรม (โครงการที่ 39)</t>
  </si>
  <si>
    <t>โครงการพัฒนาสมรรถนะสำหรับบุคลากรทุกระดับตามเส้นทางความก้าวหน้าในอาชีพ (Career Path) บนฐานสมรรถนะ (โครงการที่ 40)</t>
  </si>
  <si>
    <t>โครงการพัฒนา และปรับปรุงโครงสร้างพื้นฐานด้านเทคโนโลยีสารสนเทศ (โครงการที่ 41)</t>
  </si>
  <si>
    <t xml:space="preserve">โครงการพัฒนาระบบฐานข้อมูลเพื่อการบริหารที่สนับสนุนทุกภารกิจของมหาวิทยาลัย (โครงการที่ 42) </t>
  </si>
  <si>
    <t>โครงการพัฒนาประสิทธิภาพการบริหารและการจัดการตามแนวเศรษฐกิจพอเพียงและหลักธรรมภิบาล (โครงการที่ 43)</t>
  </si>
  <si>
    <t>โครงการพัฒนาโครงสร้างพื้นฐาน สภาพแวดล้อม ระบบสาธารณูปโภค และสิ่งอำนวยความสะดวกที่เอื้อต่อการเรียนรู้ และการดำเนินงานตามพันธกิจได้มาตรฐานมหาวิทยาลัยสีเขียว (โครงการที่ 44)</t>
  </si>
  <si>
    <t>โครงการพัฒนามหาวิทยาลัยให้เป็นไปตามหลักเกณฑ์ Green University (โครงการที่ 45)</t>
  </si>
  <si>
    <t>โครงการพัฒนาและประเมินระบบบริหารจัดการสู่ความเป็นเลิศ (โครงการที่ 46)</t>
  </si>
  <si>
    <t>โครงการทบทวนเกณฑ์การประเมินคุณธรรมและความโปร่งใส ITA ในการดำเนินการของมหาวิทยาลัย (โครงการที่ 47)</t>
  </si>
  <si>
    <t>โครงการศึกษา พัฒนา และแก้ไขกฎหมาย เพื่อเสริมสร้างธรรมภิบาลในมหาวิทยาลัย (โครงการที่ 48)</t>
  </si>
  <si>
    <t>โครงการพัฒนาระบบการจัดหารายได้จากทรัพย์สินของมหาวิทยาลัย (โครงการที่ 49)</t>
  </si>
  <si>
    <t>ส่วนมาตรฐานและคุณภาพการศึกษา</t>
  </si>
  <si>
    <t>หน่วยวิเทศและเครือข่ายสัมพันธ์</t>
  </si>
  <si>
    <t>สำนักงานเลขานุการสภามหาวิทยาลัย</t>
  </si>
  <si>
    <t>ส่วนงานบริหารทรัพย์สินและจัดหารายได้</t>
  </si>
  <si>
    <t>1.ชุมชนท้องถิ่นได้รับการพัฒนา</t>
  </si>
  <si>
    <t xml:space="preserve">ด้านเศรษฐกิจ ด้านสังคม </t>
  </si>
  <si>
    <t>ด้านสิ่งแวดล้อม ด้านการศึกษา</t>
  </si>
  <si>
    <t>1. สร้างและพัฒนาความร่วมมือกับผู้ว่าราชการ</t>
  </si>
  <si>
    <t>จังหวัดในการวางแผนพัฒนาเชิงพื้นที่ และดำเนิน</t>
  </si>
  <si>
    <t>โครงการตามพันธกิจและศักยภาพของมหาวิทยาลัย</t>
  </si>
  <si>
    <t xml:space="preserve">โดยกำหนดเป้าหมายเชิงปริมาณและคุณภาพ </t>
  </si>
  <si>
    <t>รวมถึง Timeline ในการดำเนินการทุกขั้นตอน</t>
  </si>
  <si>
    <t>อย่างเป็นรูปธรรม (ระยะสั้น ระยะกลาง และ</t>
  </si>
  <si>
    <t>ระยะยาว) ทั้งนี้ต้องได้รับความเห็นชอบจาก</t>
  </si>
  <si>
    <t>ผู้ว่าราชการจังหวัดด้วย</t>
  </si>
  <si>
    <t>2. บูรณาการความร่วมมือภายในมหาวิทยาลัยและ</t>
  </si>
  <si>
    <t>ภายนอกมหาวิทยาลัย (ภาครัฐ ภาคเอกชน</t>
  </si>
  <si>
    <t xml:space="preserve"> ภาคประชาสังคม) ในการดำเนินโครงการพัฒนา</t>
  </si>
  <si>
    <t>ให้บรรลุตามเป้าหมายอย่างมีนัยสำคัญ</t>
  </si>
  <si>
    <t>การผลิตและพัฒนาครู</t>
  </si>
  <si>
    <t>เปลี่ยนแปลง</t>
  </si>
  <si>
    <t>ยกระดับคุณภาพการศึกษา</t>
  </si>
  <si>
    <t>1. มหาวิทยาลัยราชภัฏนครศรีธรรมราช</t>
  </si>
  <si>
    <t>มีความเป็นเลิศในการสร้างความมั่นคง</t>
  </si>
  <si>
    <t>ให้กับประเทศด้วยการบูรณาการองค์</t>
  </si>
  <si>
    <t>ความรู้สู่นวัตกรรมเพื่อการพัฒนา</t>
  </si>
  <si>
    <t>เชิงพื้นที่</t>
  </si>
  <si>
    <t>2. ยกระดับคุณภาพบัณฑิตให้เป็นที่</t>
  </si>
  <si>
    <t>ต้องการของผู้ใช้บัณฑิตด้วยอัตลักษณ์</t>
  </si>
  <si>
    <t xml:space="preserve">ด้านสมรรถนะและคุณลักษณะ </t>
  </si>
  <si>
    <t>4 ประการ พร้อมรองรับบริบทที่</t>
  </si>
  <si>
    <t>สนับสนุนการผลิตบัณฑิต</t>
  </si>
  <si>
    <t>3. อาจารย์และบุคลากรทางการศึกษา</t>
  </si>
  <si>
    <t>ทุกสาขาวิชาเป็นมืออาชีพ มีสมรรถนะ</t>
  </si>
  <si>
    <t>การพัฒนาระบบบริหารจัดการ</t>
  </si>
  <si>
    <t>มีระบบบริหารที่มีประสิทธิภาพและ</t>
  </si>
  <si>
    <t xml:space="preserve">คล่องตัว มุ่งเน้นการสร้าง ธรรมาภิบาล </t>
  </si>
  <si>
    <t>ความพร้อมและความสามารถ ปรับตัว</t>
  </si>
  <si>
    <t>อย่างมีประสิทธิภาพและประสิทธิผลกับ</t>
  </si>
  <si>
    <t>สถานะมหาวิทยาลัยในกำกับของรัฐ</t>
  </si>
  <si>
    <r>
      <t xml:space="preserve">2. แผนงาน </t>
    </r>
    <r>
      <rPr>
        <sz val="14"/>
        <rFont val="TH SarabunPSK"/>
        <family val="2"/>
      </rPr>
      <t>:  พื้นฐานด้านการพัฒนาและเสริมสร้างศักยภาพทรัพยากรมนุษย์</t>
    </r>
  </si>
  <si>
    <r>
      <t xml:space="preserve">2. แผนงาน </t>
    </r>
    <r>
      <rPr>
        <sz val="14"/>
        <rFont val="TH SarabunPSK"/>
        <family val="2"/>
      </rPr>
      <t>: พื้นฐานด้านการพัฒนาและเสริมสร้างศักยภาพทรัพยากรมนุษย์</t>
    </r>
  </si>
  <si>
    <r>
      <t>ผลผลิตที่ 1</t>
    </r>
    <r>
      <rPr>
        <sz val="14"/>
        <rFont val="TH SarabunPSK"/>
        <family val="2"/>
      </rPr>
      <t xml:space="preserve">  ผู้สำเร็จการศึกษาด้านสังคมศาสตร์</t>
    </r>
  </si>
  <si>
    <r>
      <t xml:space="preserve">1. แผนงาน </t>
    </r>
    <r>
      <rPr>
        <sz val="14"/>
        <rFont val="TH SarabunPSK"/>
        <family val="2"/>
      </rPr>
      <t xml:space="preserve">: บุคลากรภาครัฐ </t>
    </r>
  </si>
  <si>
    <r>
      <t xml:space="preserve">1. แผนงาน </t>
    </r>
    <r>
      <rPr>
        <sz val="14"/>
        <rFont val="TH SarabunPSK"/>
        <family val="2"/>
      </rPr>
      <t>: บุคลากรภาครัฐ</t>
    </r>
  </si>
  <si>
    <t>กระทรวงการอุดมศึกษา วิทยาศาสตร์ วิจัยและนวัตกรรม  สำนักงานปลัดกระทรวงการอุดมศึกษา วิทยาศาสตร์ วิจัยและนวัตกรรม</t>
  </si>
  <si>
    <t>สำนักงานปลัดกระทรวงการอุดมศึกษา วิทยาศาสตร์ วิจัยและนวัตกรรม</t>
  </si>
  <si>
    <t>สำนักงานปลัดกระทรวงการอุดมศึกษา วิทยาศาสตร์</t>
  </si>
  <si>
    <t xml:space="preserve"> วิจัยและนวัตกรรม</t>
  </si>
  <si>
    <t xml:space="preserve">แบบสรุปคำขอตั้งงบประมาณรายจ่ายเงินรายได้  ประจำปีงบประมาณ พ.ศ. 2564 </t>
  </si>
  <si>
    <t>งบประมาณรายจ่ายเงินรายได้   ปี 2564</t>
  </si>
  <si>
    <t>3. ความเชื่อมโยงกับแผนปฏิบัติราชการมหาวิทยาลัยราชภัฏนครศรีธรรมราช  ปีงบประมาณ พ.ศ.2564    และหน่วยงาน</t>
  </si>
  <si>
    <t xml:space="preserve">แบบสรุปคำขอตั้งงบประมาณรายจ่ายเงินรายได้   ประจำปีงบประมาณ พ.ศ. 2564 </t>
  </si>
  <si>
    <t xml:space="preserve">1. โครงการติดอาวุธทางปัญญาเพื่อการพัฒนาท้องถิ่นอย่างยั่งยืน (C) </t>
  </si>
  <si>
    <t>2. โครงการส่งเสริมสุขภาวะชุมชนเพื่อวัดดัชนีความสุขมวลรวมชุมชน (C)</t>
  </si>
  <si>
    <t xml:space="preserve">3. โครงการพัฒนาระบบฐานข้อมูลตำบลในจังหวัด (Big Data) (C)  </t>
  </si>
  <si>
    <t>4. โครงการส่งเสริม สืบสานตามพระราโชบายด้านการศึกษาและแนวพระราชดำริ (A)</t>
  </si>
  <si>
    <t>5. โครงการเสริมสร้างสมรรถนะภาคีเครือข่ายและบูรณาการพันธกิจเพื่อการพัฒนาท้องถิ่น และการวางแผนพัฒนาเชิงพื้นที่ (A)</t>
  </si>
  <si>
    <t>6. 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</t>
  </si>
  <si>
    <t>7. โครงการผลิตครูเป็นเลิศเพื่อพัฒนาท้องถิ่นในระบบปิด (C)</t>
  </si>
  <si>
    <t>8. โครงการพัฒนาสมรรถนะครูของครู และบุคลากรทางการศึกษาให้มีความเป็นมืออาชีพ (A)</t>
  </si>
  <si>
    <t>9. โครงการสนับสนุนสื่อวีดิทัศน์ประกอบการเรียนการสอน (DLTV : Digital Learning Thailand) (C)</t>
  </si>
  <si>
    <t xml:space="preserve">10. โครงการพัฒนาโรงเรียนสาธิตให้เป็นศูนย์ฝึกปฏิบัติการและการวิจัยเป็นต้นแบบให้กับโรงเรียนในท้องถิ่น (C) </t>
  </si>
  <si>
    <t>11. โครงการจัดทำ Platform เครือข่ายแลกเปลี่ยนเรียนรู้ระหว่างบัณฑิตครูจากมหาวิทยาลัยราชภัฏที่เข้าสู่วิชาชีพ (C)</t>
  </si>
  <si>
    <t>12. โครงการพัฒนาและปรับปรุงหลักสูตร (A)</t>
  </si>
  <si>
    <t>13. โครงการพัฒนาความร่วมมือกับเครือข่ายสถานประกอบการและองค์กรวิชาชีพเพื่อจัดการเรียนรู้ (C)</t>
  </si>
  <si>
    <t>14. โครงการบูรณาการองค์ความรู้สู่นวัตกรรมราชภัฏนครศรีธรรมราชเพื่อการพัฒนาเชิงพื้นที่ (C)</t>
  </si>
  <si>
    <t xml:space="preserve">15. โครงการพัฒนานักศึกษาให้มีคุณลักษณะตามอัตลักษณ์บัณฑิต 4 ประการ (A) </t>
  </si>
  <si>
    <t>16. โครงการบ่มเพาะให้บัณฑิตมีทักษะเป็นผู้ประกอบการรุ่นใหม่ ภายใต้บริบทของการพัฒนาท้องถิ่นอย่างยั่งยืน (C)</t>
  </si>
  <si>
    <t>17. โครงการพัฒนาความรู้ ทักษะภาษาอังกฤษ และทักษะการใช้เทคโนโลยีดิจิทัล ในศตวรรษที่ 21 (A)</t>
  </si>
  <si>
    <t>18. โครงการพัฒนาห้องปฏิบัติการ อุปกรณ์การเรียนรู้ (A)</t>
  </si>
  <si>
    <t>19. โครงการพัฒนาศักยภาพผู้สอนให้เป็นมืออาชีพ (A)</t>
  </si>
  <si>
    <t>20. โครงการเครือข่ายสัมพันธ์เพื่อการพัฒนาท้องถิ่น (C)</t>
  </si>
  <si>
    <t>21. โครงการส่งเสริมสนับสนุนบุคลากรสู่ความเป็นเลิศ (C)</t>
  </si>
  <si>
    <t>22. โครงการพัฒนาระบบบริหารจัดการมหาวิทยาลัยสู่ความเป็นเลิศ (C)</t>
  </si>
  <si>
    <t>23. โครงการพัฒนาสิ่งอำนวยความสะดวก สภาพแวดล้อมและการจัดการเรียนการสอนให้ทันสมัย (C)</t>
  </si>
  <si>
    <t>24. โครงการ “ราชภัฏโพลล์” (C)</t>
  </si>
  <si>
    <t>25. โครงการสนับสนุนการดำเนินงานของหน่วยงานให้เกิดคุณธรรม และความโปร่งใส มีประสิทธิภาพตามหลักธรรมาภิบาล  (A)</t>
  </si>
  <si>
    <t>26. โครงการบริหารจัดการทรัพย์สินของมหาวิทยาลัย ให้เกิดรายได้อย่างเป็นระบบ (A)</t>
  </si>
  <si>
    <t>ชุมชนท้องถิ่นได้รับการพัฒนาด้านเศรษฐกิจ ด้านสังคม ด้านสิ่งแวดล้อม ด้านการศึกษา</t>
  </si>
  <si>
    <t>1.1 มีฐานข้อมูลของพื้นที่บริการ (ศักยภาพชุมชน สภาพปัญหา และความต้องการที่แท้จริงของชุมชน) เพื่อใช้ในการวิเคราะห์ ประเมินและวางแผนพัฒนาเชิงพื้นที่ตามศักยภาพของมหาวิทยาลัยราชภัฏนครศรีธรรมราช</t>
  </si>
  <si>
    <t>1.2 จำนวนหมู่บ้าน จำนวนโรงเรียนที่มหาวิทยาลัยราชภัฏนครศรีธรรมราชดำเนินโครงการอันเป็นผลจากการวางแผนการพัฒนาเชิงพื้นที่</t>
  </si>
  <si>
    <t>1.3 ร้อยละสะสมของจำนวนหมู่บ้าน จำนวนโรงเรียนที่มหาวิทยาลัยราชภัฏนครศรีธรรมราช เข้าดำเนินโครงการพัฒนา เปรียบเทียบกับจำนวนหมู่บ้านทั้งหมดในพื้นที่บริการ</t>
  </si>
  <si>
    <t>1.4 จำนวนโครงการพัฒนาท้องถิ่นของมหาวิทยาลัยราชภัฏนครศรีธรรมราช และจำนวนโครงการฯ สะสม (แยกประเภทตามเป้าหมาย)</t>
  </si>
  <si>
    <t>1.5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</t>
  </si>
  <si>
    <t>1.6 อัตราส่วนโครงการพัฒนาท้องถิ่นที่มหาวิทยาลัยราชภัฏนครศรีธรรมราชเป็นแกนนำ เปรียบเทียบกับโครงการพัฒนาท้องถิ่นทั้งหมดของมหาวิทยาลัยราชภัฏนครศรีธรรมราช</t>
  </si>
  <si>
    <t>1.7 จำนวนผู้เข้าร่วมโครงการที่เกี่ยวกับการน้อมนำพระราโชบายด้านการศึกษาเพื่อเสริมสร้างคุณลักษณะคนไทยที่พึงประสงค์ทั้ง 4 ประการ สู่การปฏิบัติในพื้นที่บริการของมหาวิทยาลัยราชภัฏนครศรีธรรมราช</t>
  </si>
  <si>
    <t xml:space="preserve">1.8 อัตราการอ่านออกเขียนได้ของจำนวนประชากรโดยเฉพาะประชากรในวัยประถมศึกษาในพื้นที่เขตบริการวิชาการของมหาวิทยาลัยราชภัฏนครศรีธรรมราช    </t>
  </si>
  <si>
    <t>1.9 ร้อยละของหมู่บ้านที่มีดัชนีชี้วัดความสุขมวลรวมชุมชนเพิ่มขึ้น</t>
  </si>
  <si>
    <t>1.10 อัตราการเพิ่มขึ้นของรายได้ครัวเรือนในพื้นที่การพัฒนาของมหาวิทยาลัยราชภัฏนครศรีธรรมราช</t>
  </si>
  <si>
    <t>1.11 มีแหล่งเรียนรู้ด้านศิลปวัฒนธรรม ประเพณี ภูมิปัญญาท้องถิ่น เพื่อสร้างคุณค่าและสำนึกรักษ์ท้องถิ่น</t>
  </si>
  <si>
    <t>1.12 จำนวนวิสาหกิจชุมชน/ผู้ประกอบการใหม่ในพื้นที่บริการของมหาวิทยาลัยราชภัฏนครศรีธรรมราชที่ประสบความสำเร็จจากการสนับสนุนองค์ความรู้จากมหาวิทยาลัยราชภัฏนครศรีธรรมราช</t>
  </si>
  <si>
    <t>1.13 อัตราการอพยพของประชากรวัยทำงานในชุมชนท้องถิ่นลดลง</t>
  </si>
  <si>
    <t>1.14 จำนวนนวัตกรรมการศึกษาเพื่อพัฒนาระบบฐานข้อมูล ด้านการพัฒนาท้องถิ่น ด้านศิลปะและวัฒนธรรม ให้สะดวกต่อการสืบค้นข้อมูล และเผยแพร่สู่ระดับประเทศและสากล</t>
  </si>
  <si>
    <t>1.15 จำนวนองค์ความรู้และนวัตกรรมที่เกิดจากการบริการความรู้จากแหล่งเรียนรู้ที่มีอยู่ในแต่ละคณะ สนับสนุน พัฒนาต่อยอด และสร้างคุณค่าเพื่อการพัฒนาท้องถิ่นและทำนุบำรุงศิลปะและวัฒนธรรมแบบบูรณาการโดยนักศึกษามีส่วนร่วม</t>
  </si>
  <si>
    <t>1.16 จำนวนชุมชนเป้าหมายที่ได้รับการยกระดับและพัฒนาอย่างต่อเนื่องตามแผนเสริมสร้างความสัมพันธ์กับชุมชนที่กำหนด</t>
  </si>
  <si>
    <t>1.17 จำนวนโครงการที่ขับเคลื่อนตามโครงการพระบรมราโชบายของพระบาทสมเด็จพระเจ้าอยู่หัว รัชกาลที่ 10 และโครงการพระราชดำริของสมเด็จพระเทพรัตนราชสุดาฯ สยามบรมราชกุมารี (อพ.สธ) กับชุมชนพื้นที่บริการให้เกิดการพัฒนาอย่างยั่งยืน</t>
  </si>
  <si>
    <t>1.18 ร้อยละประชากรในกลุ่มภาคีเครือข่ายที่มีส่วนร่วมในการนำเสนอพระบรมธาตุสู่มรดกโลกครบทุกเครือข่าย</t>
  </si>
  <si>
    <t>1.19 จำนวนงานวิจัยเชิงพื้นที่ที่ตอบสนองความต้องการของพื้นที่</t>
  </si>
  <si>
    <t>1.20 จำนวนชุมชนต้นแบบด้านการพึ่งพาตนเองได้อย่างต่อเนื่อง</t>
  </si>
  <si>
    <t>1.21 จำนวนกิจกรรมที่มีการเผยแพร่ แลกเปลี่ยนเรียนรู้ศิลปวัฒนธรรมท้องถิ่นสู่ระดับชาติ</t>
  </si>
  <si>
    <t>1.22 ร้อยละที่เพิ่มขึ้นของจำนวนผลงานวิจัยที่ได้รับการจดทะเบียนทรัพย์สินทางปัญญา</t>
  </si>
  <si>
    <t>1.23 มีหน่วยจัดการงานวิจัยเชิงพื้นที่ระดับคณะทุกคณะ</t>
  </si>
  <si>
    <t>1.24 โครงการวิจัยที่ได้รับการสนับสนุนผ่านเครือข่ายงานวิจัยระดับภูมิภาค ระดับชาติ และนานาชาติที่เข้าร่วม</t>
  </si>
  <si>
    <t>1.25 จำนวนศูนย์วิจัยความเป็นเลิศ</t>
  </si>
  <si>
    <t>1.26 ร้อยละของจำนวนงานวิจัย งานสร้างสรรค์หรือนวัตกรรม ที่นำไปใช้ประโยชน์ต่อชุมชนทั้งหมดของคณะ</t>
  </si>
  <si>
    <t>หมายเหตุ: สำรวจจำนวนประชากรที่อ่านไม่ออกในพื้นที่เขตบริการวิชาการมีจำนวนเท่าไร จากนั้นก็มาทำให้อ่านออกเขียนได้ ไม่น้อยกว่าร้อยละ 50</t>
  </si>
  <si>
    <t>(1) บัณฑิตครูของมหาวิทยาลัยราชภัฏนครศรีธรรมราช มีอัตลักษณ์ และสมรรถนะเป็นเลิศ เป็นที่ต้องการของผู้ใช้บัณฑิต</t>
  </si>
  <si>
    <t>(2) บัณฑิตครูของมหาวิทยาลัยราชภัฏนครศรีธรรมราชสมบูรณ์ด้วยคุณลักษณะ 4 ประการ และถ่ายทอด/บ่มเพาะให้ศิษย์แต่ละช่วงวัย</t>
  </si>
  <si>
    <t>(3) บัณฑิตครูของมหาวิทยาลัยราชภัฏนครศรีธรรมราชที่เข้าสู่วิชาชีพได้รับการเสริมสมรรถนะเพื่อรองรับการเปลี่ยนแปลง</t>
  </si>
  <si>
    <t>(1) ปรับปรุงหลักสูตรครุศาสตร์/ศึกษาศาสตร์และกระบวนการผลิตให้มีสมรรถนะเป็นเลิศ เป็นที่ยอมรับด้วย School Integrated Learning (SIL) และสอดคล้องกับความต้องการของประเทศ</t>
  </si>
  <si>
    <t>(2) พัฒนาสมรรถนะครูของครูให้มีความเป็นมืออาชีพ</t>
  </si>
  <si>
    <t>(3) บ่มเพาะนักศึกษาครุศาสตร์/ศึกษาศาสตร์ให้มีสมรรถนะตามมาตรฐานวิชาชีพพร้อมด้วยจิตวิญญาณความเป็นครูและ คุณลักษณะ 4 ประการ 1) ทัศนคติที่ดีและถูกต้อง 2) มีพื้นฐานชีวิตที่มั่นคงเข้มแข็ง 3) มีงานทำ มีอาชีพ 4) เป็นพลเมืองดี มีระเบียบวินัย</t>
  </si>
  <si>
    <t xml:space="preserve">(4) จัดทำแผนการดำเนินงานตามข้อ 1 – 3 โดยกำหนดเป้าหมายเชิงปริมาณและคุณภาพ รวมถึงขั้นตอนและระยะเวลา (Timeline) ในการปฏิบัติงาน ทั้งระยะสั้น ระยะกลาง และระยะยาว เพื่อให้สามารถบรรลุเป้าหมายได้อย่างเป็นรูปธรรม </t>
  </si>
  <si>
    <t>(5) พัฒนาโรงเรียนสาธิตให้เป็นโรงเรียนต้นแบบ เป็นสถานที่สำหรับฝึกประสบการณ์วิชาชีพของนักศึกษาคณะครุศาสตร์ และเป็นพี่เลี้ยงในการกระบวนการจัดการเรียนการสอน การพัฒนาครูและบุคลากรทางการศึกษาของโรงเรียนที่จัดการศึกษาระดับขั้นพื้นฐานในเขตพื้นที่บริการ</t>
  </si>
  <si>
    <t>(1) มหาวิทยาลัยราชภัฏนครศรีธรรมราชมีความเป็นเลิศในการสร้างความมั่นคงให้กับประเทศด้วยการบูรณาการองค์ความรู้สู่นวัตกรรมเพื่อการพัฒนาเชิงพื้นที่</t>
  </si>
  <si>
    <t>(2) ยกระดับคุณภาพบัณฑิตให้เป็นที่ต้องการของผู้ใช้บัณฑิตด้วยอัตลักษณ์  ด้านสมรรถนะ และคุณลักษณะ 4 ประการ พร้อมรองรับบริบทที่เปลี่ยนแปลง</t>
  </si>
  <si>
    <t>(3) อาจารย์และบุคลากรทางการศึกษาทุกสาขาวิชาเป็นมืออาชีพ มีสมรรถนะเป็นที่ยอมรับในระดับชาติและนานาชาติ</t>
  </si>
  <si>
    <t>(2) ปรับระบบการศึกษาเพื่อรองรับผู้เรียนนอกวัยเรียนทุกกลุ่ม (Re-Skills and Up-Skills) มีระบบการเทียบโอนประสบการณ์ทำงานกับการเรียนรู้ มีระบบการสะสมหน่วยกิต (Credit Bank) มีหลักสูตรระยะสั้นที่เป็น Non Degree และหลักสูตรปกติ (Degree Program) ทั้งในรูปแบบออฟไลน์ ออนไลน์ และทางไกล</t>
  </si>
  <si>
    <t xml:space="preserve">(3) ปรับกระบวนการจัดการเรียนรู้ให้บูรณาการกับการทำงาน และเสริมสร้างทักษะและจิตสำนึกในการพัฒนาท้องถิ่น โดยความร่วมมือกับสถานประกอบการทั้งภาครัฐ ภาคเอกชน และชุมชน </t>
  </si>
  <si>
    <t>(4) ผลิตบัณฑิตได้ตามความต้องการของผู้ใช้บัณฑิต ทั้งด้านสมรรถนะเชิงวิชาการ เชิงวิชาชีพ ทักษะบัณฑิตศตวรรษที่ 21 และคุณลักษณะ 4 ประการ คือ 1) มีทัศนคติที่ดีและถูกต้อง 2) มีพื้นฐานชีวิตที่มั่นคงเข้มแข็ง 3) มีอาชีพ มีงานทำ และ 4) มีความเป็นพลเมืองดี มีระเบียบวินัย</t>
  </si>
  <si>
    <t>(5) พัฒนาห้องปฏิบัติการ อุปกรณ์การเรียนรู้เพื่อสนับสนุนการผลิตบัณฑิต</t>
  </si>
  <si>
    <t>(6) พัฒนาศักยภาพผู้สอนให้เป็นมืออาชีพ</t>
  </si>
  <si>
    <t>(1) ปรับปรุงหลักสูตรเดิมให้ทันสมัยและพัฒนาหลักสูตรใหม่ในรูปแบบสหวิทยาการ และการศึกษาเชิงบูรณาการกับการทำงาน (Cooperative and Work Integrated Education: CWIE) ที่ตอบสนองการพัฒนาท้องถิ่น และสอดคล้องกับแนวทางการพัฒนาประเทศ</t>
  </si>
  <si>
    <t>ทำนุ</t>
  </si>
  <si>
    <t>ผลผลิต</t>
  </si>
  <si>
    <t>วิทย์</t>
  </si>
  <si>
    <t>สังคม</t>
  </si>
  <si>
    <t>þ</t>
  </si>
  <si>
    <t>วิจัย</t>
  </si>
  <si>
    <t>พื้นฐาน</t>
  </si>
  <si>
    <t>ท้องถิ่น</t>
  </si>
  <si>
    <t>โครงการ</t>
  </si>
  <si>
    <t>บุคลกร</t>
  </si>
  <si>
    <t>(1) เพิ่มบทบาทการเป็นมหาวิทยาลัยเพื่อท้องถิ่นโดยให้ความสำคัญกับการบูรณาการการเรียนการสอนกับการพัฒนาท้องถิ่น และการสร้างผลประโยชน์จากทรัพย์สินทางปัญญา</t>
  </si>
  <si>
    <t>(2) สร้างเครือข่ายความร่วมมือกับองค์กรภายในและต่างประเทศ เพื่อเสริมสร้างประสิทธิผลตามวิสัยทัศน์และพันธกิจของมหาวิทยาลัยราชภัฏนครศรีธรรมราช</t>
  </si>
  <si>
    <t>(3) ส่งเสริมและสนับสนุนการสร้างความร่วมมือระหว่างศิษย์เก่า ชุมชน และเครือข่ายภาครัฐและภาคเอกชน ให้เกิดการทำงานเป็นทีมและมีจิตสาธารณะ</t>
  </si>
  <si>
    <t xml:space="preserve">(4) ส่งเสริมและพัฒนาบุคลากรให้เป็นคนดีและคนเก่ง มีความรู้ ทักษะ ความสามารถ และศักยภาพสอดคล้องกับบริบทในศตวรรษที่ 21 มีความรัก ความสามัคคี มีบริการที่มีประสิทธิภาพ (Service Mind) เพื่อความก้าวหน้าในสายอาชีพ และเพื่อพัฒนามหาวิทยาลัยและท้องถิ่นอย่างเต็มที่  </t>
  </si>
  <si>
    <t>(5) ปรับปรุงและพัฒนาระบบบริหารจัดการ โดยเฉพาะฐานข้อมูลงบประมาณและบุคลากรให้ทันสมัย รวดเร็ว มีประสิทธิภาพ มีความเป็นธรรม โปร่งใส และมีธรรมาภิบาล</t>
  </si>
  <si>
    <t xml:space="preserve">(6) พัฒนาระบบฐานข้อมูลสารสนเทศทุกประเภทให้เป็นฐานข้อมูลเดียวกัน เพื่อสนับสนุนการบริหารจัดการตามพันธกิจของมหาวิทยาลัย ให้ทันสมัย รวดเร็ว และมีประสิทธิภาพ </t>
  </si>
  <si>
    <t>(7) นำทรัพย์สินและเงินรายได้ไปลงทุนให้เกิดการเพิ่มรายได้อย่างเป็นรูปธรรม ตลอดจนการเพิ่มรายได้จากการวิจัยและนวัตกรรม การบริการวิชาการ รวมทั้งการลดรายจ่าย เพื่อให้สามารถพึ่งพาตนเองได้</t>
  </si>
  <si>
    <t>(8) ปรับปรุง/พัฒนาอาคารสถานที่ ภูมิทัศน์ และจัดระบบโครงสร้างพื้นฐาน ให้มีความพร้อม เอื้ออำนวยความสะดวกในการทำงานและการจัดการเรียนการสอนของบุคลากรมากยิ่งขึ้น สู่การเป็นมหาวิทยาลัย 4.0 และเป็นมหาวิทยาลัยสีเขียว</t>
  </si>
  <si>
    <t>(9) กำกับ ติดตาม การพัฒนาคุณภาพการบริหารจัดการมหาวิทยาลัยเพื่อการดำเนินการที่เป็นเลิศ เป็นองค์กรเปี่ยมสุข โปร่งใส และมีธรรมาภิบาล</t>
  </si>
  <si>
    <t>มหาวิทยาลัยราชภัฏนครศรีธรรมราช มีระบบบริหารที่มีประสิทธิภาพ และคล่องตัว  มุ่งเน้นธรรมาภิบาล มีความพร้อมและสามารถปรับตัวได้อย่างมีประสิทธิภาพและประสิทธิผลกับสถานะมหาวิทยาลัยในกำกับของรัฐ</t>
  </si>
  <si>
    <t>กลยุทธ์</t>
  </si>
  <si>
    <t>ประจำปีงบประมาณ พ.ศ.2564</t>
  </si>
  <si>
    <t>เป็นที่ยอมรับในระดับชาติและ</t>
  </si>
  <si>
    <t>ทั้งด้านสมรรถนะเชิงวิชาการ เชิงวิชาชีพ ทักษะ</t>
  </si>
  <si>
    <t xml:space="preserve">บัณฑิตศตวรรษที่ 21 และคุณลักษณะ 4 ประการ </t>
  </si>
  <si>
    <t>คือ 1) มีทัศนคติที่ดีและถูกต้อง 2) มีพื้นฐานชีวิต</t>
  </si>
  <si>
    <t xml:space="preserve">ที่มั่นคงเข้มแข็ง 3) มีอาชีพ มีงานทำ และ </t>
  </si>
  <si>
    <t>4) มีความเป็นพลเมืองดี มีระเบียบวินัย</t>
  </si>
  <si>
    <t>5. พัฒนาห้องปฏิบัติการอุปกรณ์การเรียนรู้เพื่อ</t>
  </si>
  <si>
    <t>คนเก่ง มีความรู้ ทักษะ ความสามารถ และ</t>
  </si>
  <si>
    <t xml:space="preserve">ศักยภาพสอดคล้องกับบริบทในศตวรรษที่ 21 </t>
  </si>
  <si>
    <t>มีความรัก ความสามัคคี มีบริการที่มีประสิทธิภาพ</t>
  </si>
  <si>
    <t xml:space="preserve"> (Service Mind) เพื่อความก้าวหน้าในสายอาชีพ </t>
  </si>
  <si>
    <t xml:space="preserve">และเพื่อพัฒนามหาวิทยาลัยและท้องถิ่นอย่างเต็มที่  </t>
  </si>
  <si>
    <t>โดยเฉพาะฐานข้อมูลงบประมาณและบุคลากร</t>
  </si>
  <si>
    <t xml:space="preserve">ให้ทันสมัย รวดเร็ว มีประสิทธิภาพ มีความเป็นธรรม </t>
  </si>
  <si>
    <t>โปร่งใส และมีธรรมาภิบาล</t>
  </si>
  <si>
    <t>สู่การเป็นมหาวิทยาลัย 4.0 และเป็นมหาวิทยาลัยสีเขียว</t>
  </si>
  <si>
    <t>2.  ค่าที่ดินและสิ่งก่อสร้าง</t>
  </si>
  <si>
    <t>แบบสรุปคำขอตั้งงบประมาณรายจ่ายเงินรายได้  ประจำปีงบประมาณ  พ.ศ. 2564</t>
  </si>
  <si>
    <t>คำของบประมาณเงินรายได้ ปีงบประมาณ 2564 (บาท)</t>
  </si>
  <si>
    <t xml:space="preserve"> แบบสรุปคำของบประมาณรายจ่ายเงินรายได้   ประจำปีงบประมาณ พ.ศ. 2564</t>
  </si>
  <si>
    <t>ข้อมูลพื้นฐานของงาน/โครงการ งบประมาณรายจ่ายเงินรายได้ ประจำปีงบประมาณ พ.ศ. 2564</t>
  </si>
  <si>
    <t>ปี 2564</t>
  </si>
  <si>
    <t>ระยะเวลาในการดำเนินการ ปี 2564</t>
  </si>
  <si>
    <t>6. แผนปฏิบัติงานและแผนการใช้จ่ายงบประมาณเงินรายได้  ประจำปีงบประมาณ 2564</t>
  </si>
  <si>
    <t>รายละเอียดงบประมาณรายจ่ายเงินรายได้    ประจำปีงบประมาณ  พ.ศ. 2564</t>
  </si>
  <si>
    <t>งบประมาณเงินรายได้  ปีงบประมาณ 2564</t>
  </si>
  <si>
    <t>รายละเอียดงบประมาณรายจ่ายเงินรายได้ งบลงทุน (หมวดค่าครุภัณฑ์   ที่ดิน  และสิ่งก่อสร้าง)  ปีงบประมาณ พ.ศ.2564</t>
  </si>
  <si>
    <t xml:space="preserve">คำของบประมาณเงินรายได้
  ปีงบประมาณ 2564  (บาท)  </t>
  </si>
  <si>
    <t xml:space="preserve">1. วิสัยทัศน์ :ภายในปี 2564 คณะมนุษยศาสตร์และสังคมศาสตร์เป็นเลิศและเชี่ยวชาญทางด้านการจัดการวัฒนธรรมของภาคใต้   </t>
  </si>
  <si>
    <t>โดดเด่นการบริการวิชาการ เพื่อพัฒนาชุมชนท้องถิ่นให้เข้มแข็งพึ่งพาตนเองได้</t>
  </si>
  <si>
    <t xml:space="preserve">           1. การผลิตบัณฑิตหลักสูตรศิลปศาสตรบัณฑิต  ศิลปบัณฑิต  รัฐประศาสนศาสตรบัณฑิต  นิติศาสตรบัณฑิต  และรัฐศาสตรบัณฑิต </t>
  </si>
  <si>
    <t xml:space="preserve">2. พันธกิจ : </t>
  </si>
  <si>
    <t xml:space="preserve">           2. ดำเนินงานวิจัยและงานสร้างสรรค์สาขามนุษยศาสตร์และสังคมศาสตร์เพื่อสร้างองค์ความรู้มาประยุกต์เพื่อแก้ปัญหาชุมชนและท้องถิ่น</t>
  </si>
  <si>
    <t xml:space="preserve">           3. ดำเนินงานบริการวิชาการแก่สังคมเพื่อพัฒนาชุมชนสืบสานโครงการพระราชดำริและศาสตร์พระราชา</t>
  </si>
  <si>
    <t xml:space="preserve">           4. ดำเนินงานทำนุบำรุงศิลปวัฒนธรรม สร้างองค์ความรู้โดยการศึกษารวบรวมอย่างต่อเนื่อง</t>
  </si>
  <si>
    <t xml:space="preserve">           5. ดำเนินการพัฒนาและบริหารจัดการยึดหลักธรรมมาภิบาล โดยใช้ศาสตร์พระราชา</t>
  </si>
  <si>
    <t>หน่วยงาน  คณะมนุศยศาสตร์และสังคมสาสตร์</t>
  </si>
  <si>
    <t>หน่วยงาน  คณะมนุษยศาสตร์และสังคมศาสตร์</t>
  </si>
  <si>
    <t>จัดสรรเงินรายได้เพื่อดำเนินการตามภารกิจของ</t>
  </si>
  <si>
    <t xml:space="preserve">คณะมนุษยศาสตร์และสังคมศาสตร์ทุกภารกิจ  </t>
  </si>
  <si>
    <t xml:space="preserve"> </t>
  </si>
  <si>
    <t>และตามนโยบายของมหาวิทยาลัยด้วยการเร่งรัด  ปรับปรุงคุณภาพการจัดการเรียนการสอน และการพัฒนา คุณภาพบัณฑิตด้านสังคมศาสตร์</t>
  </si>
  <si>
    <t>แผนงาน  บุคลากรภาครัฐ</t>
  </si>
  <si>
    <t xml:space="preserve">ผู้รับผิดชอบโครงการ  คณะมนุศยศาสตร์และสังคมสาสตร์ </t>
  </si>
  <si>
    <t xml:space="preserve">     1.   เพื่อจ้างบุคลากรสายวิชาการ</t>
  </si>
  <si>
    <t>ผลผลิต  ผู้สำเร็จการศึกษาด้านสังคมศาสตร์</t>
  </si>
  <si>
    <t xml:space="preserve">โครงการ   ระบบบริหารจัดการมหาวิทยาลัยสู่ความเป็นเลิศ (โครงการที่  22)      </t>
  </si>
  <si>
    <t>1. ค่าจ้างอาจารย์ประจำสัญญาจ้าง คุณวุฒิ</t>
  </si>
  <si>
    <t>2. ค่าจ้างอาจารย์ประจำสัญญาจ้าง คุณวุฒิ</t>
  </si>
  <si>
    <t>ปริญญาเอก จำนวน 2 อัตรา ๆ ละ 21,000 บาท</t>
  </si>
  <si>
    <t>ต่อเดือน 12 เดือน เป็นเงิน 504,000 บาท</t>
  </si>
  <si>
    <t>1. ค่าจ้างเจ้าหน้าที่คอมพิวเตอร์ คุณวุฒิปริญญาตรี</t>
  </si>
  <si>
    <t>จำนวน 1 อัตรา ๆ ละ 15,000 บาท ต่อเดือน</t>
  </si>
  <si>
    <t>12 เดือน เป็นเงิน 180,000 บาท</t>
  </si>
  <si>
    <t>1. ตำแหน่งอาจารย์ประจำสัญญาจ้าง</t>
  </si>
  <si>
    <t xml:space="preserve">2. ตำแหน่งเจ้าหน้าที่คอมพิวเตอร์ </t>
  </si>
  <si>
    <t>เป็นเงิน 9,000 บาท</t>
  </si>
  <si>
    <t>ผลผลิต   ผู้สำเร้จการศึกษาด้านสังคมศาสตร์</t>
  </si>
  <si>
    <t xml:space="preserve">หน่วยงาน/ผู้รับผิดชอบ   </t>
  </si>
  <si>
    <t>ปริญญาโทจำนวน 8 อัตรา ๆ ละ 17,500 บาท</t>
  </si>
  <si>
    <t>ต่อเดือน 12 เดือน เป็นเงิน 1,680,000 บาท</t>
  </si>
  <si>
    <t>หน่วยงาน คณะมนุษยศาสตร์และสังคมศาสตร์</t>
  </si>
  <si>
    <t>ข้อมูลพื้นฐานของงาน/โครงการ งบประมาณรายจ่ายเงินรายได้ ประจำปีงบประมาณ พ.ศ. 2563</t>
  </si>
  <si>
    <t>แผนงาน  พื้นฐานด้านการพัฒนาและเสริมสร้างศักยภาพทรัพยากรมนุษย์</t>
  </si>
  <si>
    <t>ผู้รับผิดชอบโครงการ  คณะมนุษยศาสตร์และสังคมศาสตร์</t>
  </si>
  <si>
    <t>คุณลักษณะ 4 ประการ คือ 1) มีทัศนคติที่ดีและถูกต้อง 2) มีพื้นฐานชีวิตที่มั่นคงเข้มแข็ง 3) มีอาชีพ มีงานทำ</t>
  </si>
  <si>
    <t>และ 4) มีความเป็นพลเมืองดี มีระเบียบวินัย</t>
  </si>
  <si>
    <t xml:space="preserve">     1.  เพื่อให้การจัดการเรียนการสอนของคณะมนุษยศาสตร์และสังคมศาสตร์  ดำเนินไปได้อย่างมีประสิทธิภาพ</t>
  </si>
  <si>
    <t xml:space="preserve">     2.  เพื่อส่งเสริมให้นักศึกษามีคุณลักษณะตามอัตลักษณ์ และสอดคล้องตามความต้องการของผู้ใช้บัณฑิต</t>
  </si>
  <si>
    <t xml:space="preserve"> ( /   )  งานดำเนินการปกติ   ตามภาระหน้าที่ของหน่วยงาน</t>
  </si>
  <si>
    <t xml:space="preserve">    บุคลากรสายวิชาการ และสายสนับสนุนวิชาการที่เป็นสัญญาจ้าง</t>
  </si>
  <si>
    <t xml:space="preserve">           10.2.1   ระบบบริหารจัดการที่มีประสิทธิภาพและประสิทธิผล</t>
  </si>
  <si>
    <t xml:space="preserve">     2.  เพื่อให้อาจารย์มีส่วนร่วมในกิจกรรม</t>
  </si>
  <si>
    <t>งบประมาณ  20,000  บาท</t>
  </si>
  <si>
    <t>ผู้รับผิดชอบโครงการ   รองคณบดีฝ่ายกิจการนักศึกษา  คณะมนุษยศาสตร์และสังคมศาสตร์</t>
  </si>
  <si>
    <t>สอดคล้องกับประเด็นยุทธศาสตร์  : ที่ 4 การพัฒนาระบบบริหารจัดการ</t>
  </si>
  <si>
    <t xml:space="preserve">     1.  เพื่อส่งเสริมสัมพันธภาพระหว่างศิษย์เก่า คณะ และมหาวิทยาลัย</t>
  </si>
  <si>
    <t xml:space="preserve">     2.   เพื่อให้ความรู้ข้อมูลข่าวสารแก่ศิษย์เก่า</t>
  </si>
  <si>
    <t>บทความวิชาการ บทความวิจัย เพื่อนำมาใช้ประกอบการเรียนการสอน บริการวิชาการ ตามพันธกิจ และปรัญชาและตาม พ.ร.บ.</t>
  </si>
  <si>
    <t xml:space="preserve"> โดยเฉพาะอย่างยิ่ง อาจารย์ที่มีผลงานทางวิชาการ งานวิจัย บทความวิชาการ และคณาจารย์ที่รับใช้สังคม นำความรู้ไปพัฒนา </t>
  </si>
  <si>
    <t xml:space="preserve"> หรือแก้ไขปัญหาบริการสังคมและชุมชน  </t>
  </si>
  <si>
    <t xml:space="preserve">      สาขาวิชาการพัฒนาชุมชน ยังขาดบุคลากรที่มีสมรรถนะดำรงตำแหน่งทางวิชาการในระดับ ผศ. และบุคลากรยังขาดทักษะ</t>
  </si>
  <si>
    <t xml:space="preserve"> ด้านการผลิตผลงานวิชาการ ตำราวิชาการ บทความวิจัย บทความวิชาการ ดังนั้นจึงมีความจำเป็นอย่างยิ่งที่จะต้องเร่งดำเนินการ</t>
  </si>
  <si>
    <t xml:space="preserve"> 2.  วัตถุประสงค์</t>
  </si>
  <si>
    <t xml:space="preserve">     1.   เพื่อจัดประชุมสัมมนาและพัฒนาผลงานวิชาการ </t>
  </si>
  <si>
    <t xml:space="preserve">     2.   ฝึกทักษะการเขียนผลงานตำราวิชาการ บทความวิจัย บทความวิชาการด้านสังคมศาสตร์ มนุษยศาสตร์</t>
  </si>
  <si>
    <t xml:space="preserve">           การบริหารงานของคณะมนุษยศาสตร์และสังคมศาสตร์  จะเน้นคุณภาพของบัณฑิตเป็นหลัก  ซึ่งการจัดการเรียน</t>
  </si>
  <si>
    <t xml:space="preserve"> การสอนให้มีประสิทธิภาพได้นั้น  จะต้องมีสิ่งอำนวยความสะดวก การเตรียมความพร้อมในทุกด้าน  ทั้งฝ่ายผู้บริหาร  ผู้สอน  </t>
  </si>
  <si>
    <t xml:space="preserve"> ผู้สนับสนุนการเรียนการสอนและที่สำคัญที่สุดต้องเน้นการพัฒนานักศึกษาให้มีคุณธรรมนำสังคมและพัฒนาการสอนให้สอดคล้อง </t>
  </si>
  <si>
    <t xml:space="preserve"> กับแนวคิดการจัดการศึกษาในศตวรรษที่ 21</t>
  </si>
  <si>
    <t xml:space="preserve">     1.   เพื่อเพิ่มศักยภาพการปฏิบัติงาน</t>
  </si>
  <si>
    <t xml:space="preserve">     2. เพื่อให้การจัดการเรียนการสอนของคณะมนุษยศาสตร์และสังคมศาสตร์  ดำเนินไปได้อย่างมีประสิทธิภาพ</t>
  </si>
  <si>
    <t xml:space="preserve">     3.   เพื่อจัดระบบสำนักงาน ให้เอื้อต่อบรรยากาศการปฏิบัติงาน  การเรียนการสอน และเพื่อความประทับใจ</t>
  </si>
  <si>
    <t xml:space="preserve">          ของบุคคลภายนอกที่ได้มีโอกาสเข้ามาติดประสานงาน</t>
  </si>
  <si>
    <t>การจัดการศึกษาในศตวรรษที่ 21</t>
  </si>
  <si>
    <t xml:space="preserve">     1.   เพื่อให้การจัดการเรียนการสอนของคณะมนุษยศาสตร์และสังคมศาสตร์  ดำเนินไปได้อย่างมีประสิทธิภาพ</t>
  </si>
  <si>
    <t xml:space="preserve">     2.   เพื่อพัฒนาศักยภาพของนักศึกษา</t>
  </si>
  <si>
    <t xml:space="preserve">     3.   เพื่อพัฒนาศักยภาพของหลักสูตรให้ได้เกณฑ์มาตรฐานของ สกอ.</t>
  </si>
  <si>
    <t>งบประมาณ  30,000  บาท</t>
  </si>
  <si>
    <t xml:space="preserve">            มหาวิทยาลัยราชภัฏนครศรีธรรมราชเป็นมหาวิทยาลัยท้องถิ่น มีหน้าที่ที่สำคัญหลายด้านโดยครอบคลุมในภารกิจหลัก</t>
  </si>
  <si>
    <t xml:space="preserve"> ด้านผลิตบัณฑิต ด้านการวิจัย ด้านการบริการวิชาการ ด้านการทำนุบำรุงศิลปวัฒนธรรม ในด้านการทำนุบำรุงศิลปวัฒนธรรม</t>
  </si>
  <si>
    <t xml:space="preserve">ถือเป็นสิ่งสำคัญยิ่งในการปฏิบัติจริง  คณะมนุษยศาสตร์และสังคมศาสตร์ มีศาสตร์การเรียนการสอนที่หลากหลาย ซึ่งสามารถ </t>
  </si>
  <si>
    <t>จัดทำโครงการที่มีการบูรณาการการทำนุบำรุงศิลปะและวัฒนธรรมกับการเรียนการสอนและกิจกรรมนักศึกษาอย่างมีประสิทธิภาพ</t>
  </si>
  <si>
    <t>เพื่อเป็นการพัฒนาและส่งเสริมการเรียนรู้ให้แก่นักศึกษาเพื่อนำไปสู่การเป็นบัณฑิต นักคิด นักปฏิบัติ มีจิตสาธารณะ</t>
  </si>
  <si>
    <t xml:space="preserve">     1.  เพื่อให้อาจารย์ นักศึกษา และชุมชนร่วมกันอนุรักษ์ สืบสาน ศิลปะและวัฒนธรรมไทย  </t>
  </si>
  <si>
    <t xml:space="preserve">     2.  เพื่อจัดทำโครงการที่มีการบูรณาการการทำนุบำรุงศิลปะและวัฒนธรรมกับการเรียนการสอน</t>
  </si>
  <si>
    <t xml:space="preserve">     3.  เพื่อแลกเปลี่ยนเครือข่ายทางด้านทำนุบำรุงศิลปะและวัฒนธรรม</t>
  </si>
  <si>
    <t>แผนงาน  ยุทธศาสตร์เสริมสร้างพลังทางสังคม</t>
  </si>
  <si>
    <t>ผลผลิต  โครงการยุทธศาสตร์มหาวิทยาลัยราชภัฏเพื่อการพัฒนาท้องถิ่น</t>
  </si>
  <si>
    <t xml:space="preserve">โครงการติดอาวุธทางปัญญาเพื่อการพัฒนาท้องถิ่นอย่างยั่งยืน  (โครงการที่ 1)    </t>
  </si>
  <si>
    <t xml:space="preserve">สอดคล้องกับประเด็นยุทธศาสตร์  : ที่ 1  การพัฒนาท้องถิ่น </t>
  </si>
  <si>
    <t xml:space="preserve">           เนื่องด้วยกระบวนการรับนักศึกษา การเตรียมความพร้อมก่อนเรียนของนักศึกษา และการเตรียมความพร้อมระหว่างเรียน </t>
  </si>
  <si>
    <t xml:space="preserve">ของนักศึกษาล้วนส่งผลต่อความสำเร็จในการศึกษาของนักศึกษาในสาขาวิชา ดังนั้นนอกจากการเรียนในหลักสูตรแล้ว ทางสาขาวิชา   </t>
  </si>
  <si>
    <t xml:space="preserve">ภาษาอังกฤษธุรกิจ เล็งเห็นว่า ควรเสริมความพร้อมระหว่างเรียน เติมเต็มความรู้ที่ควรเป็นพื้นฐานในการเรียนให้นักศึกษา </t>
  </si>
  <si>
    <t>อย่างต่อเนื่อง ประกอบกับเกณฑ์สำเร็จการศึกษาของหลักสูตรที่เข้มข้นขึ้น จึงต้องมีการกระตุ้นการเรียนรู้ของนักศึกษาอย่างต่อเนื่อง</t>
  </si>
  <si>
    <t>จากกรอบของคำอธิบายรายวิชาที่มีเนื้อหาครอบคลุมกว้างขวาง มีความจำเป็นต้องปูพื้นฐานด้านภาษาให้เข้มแข็งก่อนที่จะไปเรียน</t>
  </si>
  <si>
    <t xml:space="preserve">ด้านเนื้อหาที่เข้มข้น อีกทั้งการสอนเสริม ยังเป็นการย้ำเน้น สิ่งที่นักศึกษาไม่เข้าใจในชั้นเรียน ไปศึกษาเพิ่มเติม และนำมาแบ่งปัน  </t>
  </si>
  <si>
    <t>แก้ปัญหา ในชั้นเรียนเสริมซึ่งจะไม่ส่งผลกระทบต่อการเรียนในชั้นเรียน</t>
  </si>
  <si>
    <t>จำนวน 10 อัตรา ๆละ 750 บาท 12 เดือน</t>
  </si>
  <si>
    <t>เป็นเงิน 90,000 บาท</t>
  </si>
  <si>
    <t>จำนวน 1 อัตรา ๆละ 750 บาท 12 เดือน</t>
  </si>
  <si>
    <t>1.1.1 สายวิชาการ</t>
  </si>
  <si>
    <t xml:space="preserve"> 1.1.2 สายสนับสนุนวิชาการ</t>
  </si>
  <si>
    <t xml:space="preserve">     2.1.1  ค่าประกันสังคม</t>
  </si>
  <si>
    <t>3. งบรายจ่ายอื่น</t>
  </si>
  <si>
    <t xml:space="preserve"> 3.1 ค่ากองทุนเงินทดแทน</t>
  </si>
  <si>
    <t>เป็นเงิน 360 บาท</t>
  </si>
  <si>
    <t>งบประมาณ   2,467,704  บาท</t>
  </si>
  <si>
    <t xml:space="preserve">โครงการระบบบริหารจัดการมหาวิทยาลัยสู่ความเป็นเลิศ  (โครงการที่  22)  </t>
  </si>
  <si>
    <t>แผนงานบุคลากรภาครัฐ</t>
  </si>
  <si>
    <t>ประเด็นยุทธศาสตร์ที่ 4  การพัฒนาระบบบริหารจัดการ</t>
  </si>
  <si>
    <t>งบประมาณ 2,467,704  บาท</t>
  </si>
  <si>
    <t>ผลผลิตที่ 1  ผู้สำเร็จการศึกษาด้านสังคมศาสตร์</t>
  </si>
  <si>
    <t>เดือน</t>
  </si>
  <si>
    <t>รายการ  ค่าจ้างชั่วคราว</t>
  </si>
  <si>
    <t>รายการ  ค่ากองทุนเงินทดแทน</t>
  </si>
  <si>
    <t>รายการ  ค่าประกันสังคม</t>
  </si>
  <si>
    <t>สำนักงานคณะ</t>
  </si>
  <si>
    <t>ชื่อผลผลิตที่ 1 ผู้สำเร็จการศึกษาด้านสังคมศาสตร์</t>
  </si>
  <si>
    <t xml:space="preserve"> คณะ</t>
  </si>
  <si>
    <t>12/เดือน</t>
  </si>
  <si>
    <t>/</t>
  </si>
  <si>
    <t>รายละเอียดงบประมาณรายจ่ายเงินรายได้    ประจำปีงบประมาณ  พ.ศ. 2563</t>
  </si>
  <si>
    <t>หน่วยงาน/ผู้รับผิดชอบ คณะมนุษยศาสตร์และสังคมศาสตร์</t>
  </si>
  <si>
    <t>แผนงาน พื้นฐานด้านการพัฒนาและเสริมสร้างศักยภาพทรัพยากรมนุษย์</t>
  </si>
  <si>
    <t>ผลผลิต ผู้สำเร็จการศึกษาด้านสังคมศาสตร์</t>
  </si>
  <si>
    <t xml:space="preserve">กิจกรรมที่  1  เตรียมความพร้อมรองรับงานประกันคุณภาพการศึกษา  (พัฒนาชุมชน)  </t>
  </si>
  <si>
    <t>งบประมาณเงินรายได้  ปีงบประมาณ 2563</t>
  </si>
  <si>
    <t>ปี 2562</t>
  </si>
  <si>
    <t>1. งบดำเนินงาน</t>
  </si>
  <si>
    <t>1.1  ค่าใช้สอย</t>
  </si>
  <si>
    <t>ค่าอาหาร อาหารว่างและเครื่องดื่ม</t>
  </si>
  <si>
    <t xml:space="preserve">1.2  ค่าวัสดุ </t>
  </si>
  <si>
    <t xml:space="preserve">ค่าเอกสาร และวัสดุสำนักงานอื่นๆ </t>
  </si>
  <si>
    <t>กิจกรรมที่ 2   การวิจัย พัฒนา  และประกันคุณภาพหลักสูตร (รปศ)</t>
  </si>
  <si>
    <t xml:space="preserve"> 1.  ค่าถ่ายเอกสารและเข้าเล่มเอกสารรายงาน</t>
  </si>
  <si>
    <t xml:space="preserve"> การประเมินตนเองระดับหลักสูตร 170 เข้าเล่มปกเคลือบ</t>
  </si>
  <si>
    <t>สำหรับส่งให้คณะและมหาวิทยาลัยจำนวน 2 เล่ม</t>
  </si>
  <si>
    <t>สำหรับส่งให้คณะกรรมการตรวจประเมิน จำนวน</t>
  </si>
  <si>
    <t xml:space="preserve">3 เล่ม </t>
  </si>
  <si>
    <t xml:space="preserve">(สำหรับเก็บไว้ที่หลักสูตร ส่งมหาวิทยาลัยและคณะ) </t>
  </si>
  <si>
    <t xml:space="preserve"> 3.  ค่าถ่ายเอกสารอื่นๆ </t>
  </si>
  <si>
    <t>กิจกรรมที่  3  ประกันคุณภาพ   (สนง.คณะรองแผน งบประมาณ)</t>
  </si>
  <si>
    <t xml:space="preserve">1.1  ค่าตอบแทน </t>
  </si>
  <si>
    <t>1.1.1 ค่าตอบแทนกรรมการประเมิน</t>
  </si>
  <si>
    <t>งบประมาณ   30,000   บาท</t>
  </si>
  <si>
    <t xml:space="preserve">1.1  ค่าใช้สอย </t>
  </si>
  <si>
    <t>1.1.1 ค่าใช้สอยในกิจกรรม</t>
  </si>
  <si>
    <t xml:space="preserve">ค่าอาหาร อาหารว่างและเครื่องดื่ม </t>
  </si>
  <si>
    <t>กิจกรรมที่ 5    ประชุมกรรมการประจำคณะ  (สนง.คณะ)</t>
  </si>
  <si>
    <t>งบประมาณ   75,800   บาท</t>
  </si>
  <si>
    <t>1.1 ค่าตอบแทน</t>
  </si>
  <si>
    <t>1.1.1 ค่าเบี้ยประชุม</t>
  </si>
  <si>
    <t>ค่าเบี้ยประชุมคณะกรรมการประจำคณะและ</t>
  </si>
  <si>
    <t>อัตราการจ่ายแต่ละครั้ง</t>
  </si>
  <si>
    <t>ประธานกรรมการ 1,000 บาท</t>
  </si>
  <si>
    <t>ผู้ทรงคุณวุฒิภายนอก 1,200 บาท (5 คน)</t>
  </si>
  <si>
    <t>กรรมการภายใน 600 บาท (9 คน)</t>
  </si>
  <si>
    <t>เจ้าหน้าที่ 300 บาท (1 คน) 250 บาท (1 คน)</t>
  </si>
  <si>
    <t>1.2 ค่าใช้สอย</t>
  </si>
  <si>
    <t xml:space="preserve"> ค่าอาหาร อาหารว่างและเครื่องดื่ม</t>
  </si>
  <si>
    <t>สำหรับคณะกรรมการและเจ้าหน้าที่ช่วยงาน 17 คน</t>
  </si>
  <si>
    <t>ค่าพาหนะเดินทางกรรมการจากภายนอก</t>
  </si>
  <si>
    <t xml:space="preserve">จำนวน 4 ครั้ง x 2,600 บาท </t>
  </si>
  <si>
    <t>เป็นเงิน   12,000 บาท</t>
  </si>
  <si>
    <t xml:space="preserve">ค่าฝากส่งไปรษณียากร  จำนวน 1,000 บาท </t>
  </si>
  <si>
    <t>1.1 ค่าวัสดุ</t>
  </si>
  <si>
    <t>1.1 ค่าใช้สอย</t>
  </si>
  <si>
    <t xml:space="preserve"> โครงการสนับสนุนการดำเนินงานของหน่วยงานให้เกิดคุณธรรม และความโปร่งใส มีประสิทธิภาพตามหลักธรรมภิบาล(โครงการที่ 25) </t>
  </si>
  <si>
    <t xml:space="preserve">   -</t>
  </si>
  <si>
    <t xml:space="preserve">โครงการสนับสนุนการดำเนินงานของหน่วยงานให้เกิดคุณธรรม และความโปร่งใส มีประสิทธิภาพตามหลักธรรมาภิบาล (โครงการที่  25) </t>
  </si>
  <si>
    <t xml:space="preserve">โครงการ สนับสนุนการดำเนินงานของหน่วยงานให้เกิดคุณธรรมและความโปร่งใส มีประสิทธิภาพตามหลักธรรมาภิบาล (A) (โครงการที่  25)  </t>
  </si>
  <si>
    <t xml:space="preserve">โครงการสนับสนุนการดำเนินงานของหน่วยงานให้เกิดคุณธรรม และความโปร่งใส มีประสิทธิภาพตามหลักธรรมภิบาล(โครงการที่ 25) </t>
  </si>
  <si>
    <t>กิจกรรมที่ 1   จัดหาครุภัณฑ์   (สนง.คณะ)</t>
  </si>
  <si>
    <t>1.1.ค่าครุภัณฑ์</t>
  </si>
  <si>
    <t xml:space="preserve">โครงการพัฒนาสิ่งอำนวยความสะดวก สภาพแวดล้อมและการจัดการเรียนการสอนให้ทันสมัย (โครงการที่ 23) </t>
  </si>
  <si>
    <t>กิจกรรมที่ 1   ส่งเสริมอัตลักษณ์นักปกครองท้องถิ่น   (ปกครองท้องถิ่น)</t>
  </si>
  <si>
    <t>1.1  ค่าตอบแทน</t>
  </si>
  <si>
    <t xml:space="preserve"> 1.1.1  ค่าตอบแทนวิทยากร</t>
  </si>
  <si>
    <t>1.2  ค่าใช้สอย</t>
  </si>
  <si>
    <t xml:space="preserve">เป็นเงิน 6,000 บาท </t>
  </si>
  <si>
    <t>1.3.1  ค่าวัสดุสำนักงาน</t>
  </si>
  <si>
    <t xml:space="preserve">โครงการ พัฒนานักศึกษาให้มีคุณลักษณะตามอัตลักษณ์บัณฑิต 4 ประการ (โครงการที่ 15) </t>
  </si>
  <si>
    <t xml:space="preserve"> เป็นเงิน 18,000 บาท</t>
  </si>
  <si>
    <t>1.2.1  ค่าวัสดุสำนักงาน</t>
  </si>
  <si>
    <t xml:space="preserve">1.3  ค่าวัสดุ </t>
  </si>
  <si>
    <t xml:space="preserve"> ค่าเช่าเหมารถปรับอากาศ  </t>
  </si>
  <si>
    <t>จำนวน 2 คัน X 15,000 บาท  x 5 วัน</t>
  </si>
  <si>
    <t>เป็นเงิน 150,000  บาท</t>
  </si>
  <si>
    <t xml:space="preserve">โครงการ พัฒนานักศึกษาให้มีคุณลักษณะตามอัตลักษณ์บัณฑิต 4 ประการ (โครงการที่ 15)    </t>
  </si>
  <si>
    <t xml:space="preserve">โครงการ พัฒนานักศึกษาให้มีคุณลักษณะตามอัตลักษณ์บัณฑิต 4 ประการ (โครงการที่ 15)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</si>
  <si>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</si>
  <si>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1.1. ค่าตอบแทน</t>
  </si>
  <si>
    <t>1.1.1 ค่าตอบแทนวิทยากร</t>
  </si>
  <si>
    <t xml:space="preserve">คนละ 4 ชั่วโมงๆละ 300 บาท  </t>
  </si>
  <si>
    <t xml:space="preserve">โครงการ พัฒนานักศึกษาให้มีคุณลักษณะตามอัตลักษณ์บัณฑิต 4 ประการ (โครงการที่ 15)   </t>
  </si>
  <si>
    <t>งบประมาณ   10,000  บาท</t>
  </si>
  <si>
    <t>ค่าตอบแทนวิทยากรอบรม  จำนวน 17 คน</t>
  </si>
  <si>
    <t>งบประมาณ   20,000  บาท</t>
  </si>
  <si>
    <t xml:space="preserve"> โครงการ พัฒนานักศึกษาให้มีคุณลักษณะตามอัตลักษณ์บัณฑิต 4 ประการ (โครงการที่ 15)   </t>
  </si>
  <si>
    <t>1.2.1  ค่าอาหารกลางวัน อาหารว่าง</t>
  </si>
  <si>
    <t xml:space="preserve">และเครื่องดื่ม </t>
  </si>
  <si>
    <t xml:space="preserve">ค่าอาหารกลางวัน อาหารว่างและเครื่องดื่ม  </t>
  </si>
  <si>
    <t>หมายเหตุ  ส่วนเกินเก็บจากเงินสมทบผู้เข้าร่วมโครงการ</t>
  </si>
  <si>
    <t>งบประมาณ   24,056   บาท</t>
  </si>
  <si>
    <t>1.1.1 ค่าที่พัก ค่าพาหนะ</t>
  </si>
  <si>
    <t>2. ค่าน้ำมันเชื้อเพลิงเหมาจ่าย วันละ 1,000 บาท X</t>
  </si>
  <si>
    <t xml:space="preserve">3. ค่าที่พัก จำนวน 1 คืน X 120 บาท X 36 คน </t>
  </si>
  <si>
    <t xml:space="preserve">   X 3 วัน X 3 คัน  เป็นเงิน 9,000 บาท </t>
  </si>
  <si>
    <t xml:space="preserve">   เป็นเงิน  4,320 บาท </t>
  </si>
  <si>
    <t>1.1.1 ค่าตอบแทนวิทยากร/กรรมการ</t>
  </si>
  <si>
    <t xml:space="preserve">ค่าอาหาร อาหารว่าง น้ำดื่ม นักศึกษาและอาจารย์ </t>
  </si>
  <si>
    <t xml:space="preserve"> ค่าตอบแทนวิทยากรจำนวน 2 คน x2 ชม.</t>
  </si>
  <si>
    <t xml:space="preserve"> x 300 บาท เป็นเงิน 1,200 บาท</t>
  </si>
  <si>
    <t xml:space="preserve"> ค่าอาหาร อาหารว่าง และเครื่องดื่ม นักศึกษา  </t>
  </si>
  <si>
    <t>ค่าเอกสารประกอบการประชุม ป้ายประชาสัมพันธ์</t>
  </si>
  <si>
    <t xml:space="preserve">โครงการ แฟ้ม กระเป๋าใส่เอกสาร </t>
  </si>
  <si>
    <t>x 250 บาท (ทักษะภาษาอังกฤษ)</t>
  </si>
  <si>
    <t xml:space="preserve">x 250 บาท (ทักษะความรู้คอมพิวเตอร์) </t>
  </si>
  <si>
    <t>ค่าตอบแทนวิทยากร จำนวน 3 คน x 7 ชม.</t>
  </si>
  <si>
    <t>x 200 บาท เป็นเงิน 4,200 บาท</t>
  </si>
  <si>
    <t>ค่าตอบแทนวิทยากรจำนวน 4 คน x 2 ชม.</t>
  </si>
  <si>
    <t>x600 บาท  เป็นเงิน 4,800 บาท</t>
  </si>
  <si>
    <t>1.2.1 ค่าใช้สอยในกิจกรรม</t>
  </si>
  <si>
    <t>เป็นค่าวัสดุกิจกรรมจัดทำหนังสือบทความวิจัย</t>
  </si>
  <si>
    <t xml:space="preserve"> วิชาการ และเอกสารประกอบประกอบการสัมมนา </t>
  </si>
  <si>
    <t xml:space="preserve"> ค่าอาหารกลางวัน จำนวน 100 คน X 50 บาทต่อมื้อ</t>
  </si>
  <si>
    <t xml:space="preserve"> x 1 มื้อ เป็นเงิน  5,000 บาท </t>
  </si>
  <si>
    <t>ค่าอาหารว่างและเครื่องดื่ม จำนวน 100 คน x 25 บาท</t>
  </si>
  <si>
    <t xml:space="preserve">ต่อมื้อ x 2 มื้อ  เป็นเงิน  5,000 บาท </t>
  </si>
  <si>
    <t xml:space="preserve">1.2  ค่าวัสดุ  </t>
  </si>
  <si>
    <t>ค่าเอกสารกิจกรรมแนะแนวนักเรียนเพื่อเข้าสู่การ</t>
  </si>
  <si>
    <t>1.1.1 ค่าใช้สอยในการจัดกิจกรรม</t>
  </si>
  <si>
    <t xml:space="preserve"> ค่าน้ำมันรถบัสมหาวิทยาลัย เพื่อใช้ในการเดินทาง</t>
  </si>
  <si>
    <t>1.2.1  ค่าวัสดุในการจัดกิจกรรม</t>
  </si>
  <si>
    <t xml:space="preserve">โครงการ พัฒนานักศึกษาให้มีคุณลักษณะตามอัตลักษณ์บัณฑิต 4 ประการ (โครงการที่ 15)      </t>
  </si>
  <si>
    <t xml:space="preserve">โครงการ พัฒนานักศึกษาให้มีคุณลักษณะตามอัตลักษณ์บัณฑิต 4 ประการ (โครงการที่ 15)       </t>
  </si>
  <si>
    <t>1.1.ค่าใช้สอย</t>
  </si>
  <si>
    <t>1.1.1  ค่าพาหนะ</t>
  </si>
  <si>
    <t xml:space="preserve">โครงการ พัฒนานักศึกษาให้มีคุณลักษณะตามอัตลักษณ์บัณฑิต 4 ประการ (โครงการที่ 15)        </t>
  </si>
  <si>
    <t>1.1.1 วัสดุฝึก สื่อ สอนสอบ</t>
  </si>
  <si>
    <t xml:space="preserve">      เป็นค่าวัสดุฝึก สื่อ สอนสอบ ในสาขาวิชา</t>
  </si>
  <si>
    <t xml:space="preserve">จำนวน 13 สาขา กระดาษ  แฟ้ม  ดินสอ  ปากกา  </t>
  </si>
  <si>
    <t xml:space="preserve">แผ่นพับประชาสัมพันธ์  หมึกพิมพ์ </t>
  </si>
  <si>
    <t>1.1.1 ค่าเบี้ยเลี้ยง ค่าที่พัก ค่าพาหนะ</t>
  </si>
  <si>
    <t>งบประมาณ   30,000  บาท</t>
  </si>
  <si>
    <t xml:space="preserve">1. ค่าเบี้ยเลี้ยงอาจารย์ จำนวน 6 คน x 240 บาท </t>
  </si>
  <si>
    <t>ค่าลงทะเบียน</t>
  </si>
  <si>
    <t xml:space="preserve">2. ค่าเบี้ยเลี้ยงนักศึกษา จำนวน 8 คน x 190 บาท </t>
  </si>
  <si>
    <t xml:space="preserve">3.  ค่ารถตู้เช่าเหมา จำนวน 2 คัน x 1,800 บาท </t>
  </si>
  <si>
    <t xml:space="preserve">              </t>
  </si>
  <si>
    <t xml:space="preserve">x 4 วัน  เป็นเงิน 5,760 บาท  </t>
  </si>
  <si>
    <t xml:space="preserve">x 4 วัน  เป็นเงิน 6,080  บาท  </t>
  </si>
  <si>
    <t xml:space="preserve">4.  ค่าน้ำมันรถ 2 ค้น เป็นเงิน 5,060 บาท </t>
  </si>
  <si>
    <t xml:space="preserve">5.  ค่าที่พัก  7 ห้อง x 900 บาท/คืน x 3 คืน </t>
  </si>
  <si>
    <t xml:space="preserve">เป็นเงิน  18,900 บาท </t>
  </si>
  <si>
    <t>1.1. ค่าใช้สอย</t>
  </si>
  <si>
    <t xml:space="preserve">1.1.1 ค่าอาหารกลางวัน </t>
  </si>
  <si>
    <t>ค่าอาหารกลางวัน  อาหารว่างและเครื่องดื่ม</t>
  </si>
  <si>
    <t>อาหารว่างและเครื่องดื่ม</t>
  </si>
  <si>
    <t xml:space="preserve">จำนวน 400 คน x 100  บาท </t>
  </si>
  <si>
    <t>เป็นเงิน  40,000 บาท</t>
  </si>
  <si>
    <t>ค่าตอบแทนวิทยากรภายนอก จำนวน  3 คน</t>
  </si>
  <si>
    <t>x 3ชั่วโมง x 600 บาท เป็นเงิน 5,400 บาท</t>
  </si>
  <si>
    <t>5,400 บาท</t>
  </si>
  <si>
    <t>1.2.1 ค่าอาหาร</t>
  </si>
  <si>
    <t xml:space="preserve"> ค่าอาหารกลางวัน  อาหารว่างและเครื่องผู้เข้าร่วม</t>
  </si>
  <si>
    <t xml:space="preserve"> โครงการ จำนวน 350 คน x 100 บาท </t>
  </si>
  <si>
    <t xml:space="preserve"> เป็นเงิน 35,000 บาท</t>
  </si>
  <si>
    <t>ค่าเอกสารประกอบการสัมมนา จำนวน  200 เล่ม x</t>
  </si>
  <si>
    <t xml:space="preserve">23 บาท  เป็นเงิน  4,600 บาท </t>
  </si>
  <si>
    <t>งบประมาณ   50,000  บาท</t>
  </si>
  <si>
    <t>1.2.2  ค่าพาหนะเดินทาง</t>
  </si>
  <si>
    <t xml:space="preserve">ค่าพาหนะเดินทางวิทยาการ 5,000 บาท </t>
  </si>
  <si>
    <t xml:space="preserve">    -</t>
  </si>
  <si>
    <t>งบประมาณ   25,000 บาท</t>
  </si>
  <si>
    <t xml:space="preserve">ค่าเอกสารประกอบการอบรม จำนวน  180 ชุด </t>
  </si>
  <si>
    <t xml:space="preserve">  เป็นเงิน 3,400  บาท </t>
  </si>
  <si>
    <t xml:space="preserve"> ค่าอาหาร และอาหารว่าง จำนวน 180 คน x 100 บาท</t>
  </si>
  <si>
    <t xml:space="preserve"> เป็นเงิน  18,000 บาท </t>
  </si>
  <si>
    <t>ค่าตอบแทนวิทยากรจำนวน  1 คน x 6 ชั่วโมง x</t>
  </si>
  <si>
    <t>600 บาท เป็นเงิน  3,600 บาท</t>
  </si>
  <si>
    <t xml:space="preserve"> 1.1.1  ค่าใช้สอยในกิจกรรม</t>
  </si>
  <si>
    <t xml:space="preserve"> 1.2  ค่าวัสดุ</t>
  </si>
  <si>
    <t xml:space="preserve">        1.2.1  วัสดุสำนักงาน</t>
  </si>
  <si>
    <t xml:space="preserve"> สันกาว จำนวน 19 เล่ม (สำหรับอาจารย์ประจำ</t>
  </si>
  <si>
    <t xml:space="preserve">หลักสูตรและเก็บไว้ที่หลักสูตร จำนวน 14 เล่ม </t>
  </si>
  <si>
    <t xml:space="preserve">2.  เล่มสรุปของคณะกรรมการ 30 หน้า จำนวน 3 เล่ม </t>
  </si>
  <si>
    <t>กิจกรรมที่ 1   พัฒนาบุคลากรหลักสูตรรัฐประศาสนศาสตร์ (รปศ)</t>
  </si>
  <si>
    <t>งบประมาณ   100,000   บาท</t>
  </si>
  <si>
    <t xml:space="preserve"> -ค่าเบี้ยเลี้ยงอาจารย์ จำนวน 13 คน x 240 บาท x 6 วัน</t>
  </si>
  <si>
    <t xml:space="preserve">เป็นเงิน 18,720 บาท </t>
  </si>
  <si>
    <t xml:space="preserve"> -ค่ารถตู้ (เช่าหมา) จำนวน 2 คัน x 1,800 บาท x 6 วัน</t>
  </si>
  <si>
    <t xml:space="preserve">เป็นเงิน  21,600 บาท </t>
  </si>
  <si>
    <t xml:space="preserve"> -ค่าน้ำมันรถ จำนวน 2 คัน  เป็นเงิน 7,180 บาท </t>
  </si>
  <si>
    <t xml:space="preserve">เป็นเงิน  52,500 บาท </t>
  </si>
  <si>
    <t>งบประมาณ 5,000   บาท</t>
  </si>
  <si>
    <t xml:space="preserve">ค่าชดเชยน้ำมันเชื้อเพลงจากมหาวิทยาลัยราชภัฏ </t>
  </si>
  <si>
    <t xml:space="preserve">นครศรีธรรมราช(ไป-กลับ)โรงเรียนต่างๆ รวม 15 โรงเรียน </t>
  </si>
  <si>
    <t xml:space="preserve">13  อำเภอได้แก่ อ.พรหมคีรี  อ. เมืองนครฯ  อ.ทุ่งสง  </t>
  </si>
  <si>
    <t xml:space="preserve">อ. ร่อนพิบูลย์  อ. ลานสกา  อ.จุฬาภรณ์ อ.พระพรหม  </t>
  </si>
  <si>
    <t xml:space="preserve">อ.ชะอวด  อ.ทุ่งใหญ่  อ.เชียรใหญ่  เฉลิมพระเกียรติ </t>
  </si>
  <si>
    <t>และ อ.นบพิตำ</t>
  </si>
  <si>
    <t xml:space="preserve">ระยะทาง 1,250  กม. X 4 บาท  เป็นเงิน 5,000 บาท  </t>
  </si>
  <si>
    <t>งบประมาณ   11,250  บาท</t>
  </si>
  <si>
    <t>ค่าอาหารนักศึกษาและอาจารย์</t>
  </si>
  <si>
    <t xml:space="preserve">ผู้เข้าร่วมโครงการ 150 คน x 50 บาท </t>
  </si>
  <si>
    <t>เป็นเงิน 7,500 บาท</t>
  </si>
  <si>
    <t>ค่าน้ำดื่ม อาหารว่างนักศึกษาและอาจารย์</t>
  </si>
  <si>
    <t xml:space="preserve">ผู้เข้าร่วมโครงการ 150 คน x 25 บาท </t>
  </si>
  <si>
    <t>เป็นเงิน 3,750 บาท</t>
  </si>
  <si>
    <t>ค่าตอบแทนกรรมการตัดสินกีฬา 5 คน x 4 ชม.</t>
  </si>
  <si>
    <t>x 125 บาท เป็นเงิน 2,500 บาท</t>
  </si>
  <si>
    <t>ผู้เข้าร่วมโครงการ  150 คน x 50 บาท</t>
  </si>
  <si>
    <t>งบประมาณ   18,964  บาท</t>
  </si>
  <si>
    <t xml:space="preserve"> และอาจารย์ จำนวน  150 คน x 50 บาท</t>
  </si>
  <si>
    <t xml:space="preserve"> เป็นเงิน 10,264 บาท</t>
  </si>
  <si>
    <t>งบประมาณ   32,500  บาท</t>
  </si>
  <si>
    <t>ค่าตอบแทนวิทยากรจำนวน 2 คน x 20 ชม.</t>
  </si>
  <si>
    <t>เป็นเงิน 10,000 บาท</t>
  </si>
  <si>
    <t>ค่าตอบแทนวิทยากรจำนวน 1 คน x30 ชม.</t>
  </si>
  <si>
    <t xml:space="preserve">     1.1.1 ค่าตอบแทนวิทยากร</t>
  </si>
  <si>
    <t xml:space="preserve">    1.2.1  ค่าวัสดุในการอบรม</t>
  </si>
  <si>
    <t xml:space="preserve">100 ชุด x 75 บาท เป็นเงิน 7,500 บาท </t>
  </si>
  <si>
    <t>ค่าเอกสารประกอบการอบรมคอมพิวเตอร์ แฟ้มใส่เอกสาร</t>
  </si>
  <si>
    <t>งบประมาณ   24,500  บาท</t>
  </si>
  <si>
    <t>ค่าถ่ายเอกสาร จำนวน 100 ชุด x 3 บาท  เป็นเงิน</t>
  </si>
  <si>
    <t>300 บาท</t>
  </si>
  <si>
    <t>1.1.1  ค่าใช้สอยในกิจกรรม</t>
  </si>
  <si>
    <t>จำนวน 100 คน x 100 บาท x 2 วัน</t>
  </si>
  <si>
    <t xml:space="preserve"> เป็นเงิน 20,000  บาท</t>
  </si>
  <si>
    <t>ค่าลงทะเบียนอาจารย์  จำนวน  12 คน x1500 บาท</t>
  </si>
  <si>
    <t>ค่าลงทะเบียนนักศึกษา  จำนวน  20 คน x 600 บาท</t>
  </si>
  <si>
    <t>เป็นเงิน  12,000 บาท</t>
  </si>
  <si>
    <t>เป็นนักศึกษาการพัฒนาชุมชน จำนวน 300 ชุด x</t>
  </si>
  <si>
    <t xml:space="preserve">33.40 บาท  เป็นเงิน  10,020 บาท </t>
  </si>
  <si>
    <t>หมายเหตุ เงินส่วนเกินสมทบจากผู้เสนอโครงการ</t>
  </si>
  <si>
    <t>1.2.1  ค่าวัสดุในกิจกรรม</t>
  </si>
  <si>
    <t>ค่าเบี่ยเลี้ยงอาจารย์ นักศึกษา จำนวน 12 คน x 240 บาท</t>
  </si>
  <si>
    <t>หมายเหตุ เงินส่วนเกินเก็บสมทบจากผู้เสนอโครงการ</t>
  </si>
  <si>
    <t>1.ค่าเบี้ยเลี้ยงสำหรับอาจารย์ จำนวน 8 คน x 240 บาท</t>
  </si>
  <si>
    <t xml:space="preserve">2. ค่าที่พัก  จำนวน 45 ห้อง x 650 บาทต่อคืน  </t>
  </si>
  <si>
    <t xml:space="preserve">x 5 คืน  เป็นเงิน  146,250 บาท </t>
  </si>
  <si>
    <t>3.ค่าเช่าเหมารถบัส จำนวน 2 คัน x 13,000 บาทต่อวัน</t>
  </si>
  <si>
    <t xml:space="preserve"> x 6 วัน   เป็นเงิน 156,000 บาท </t>
  </si>
  <si>
    <t xml:space="preserve"> เป็นเงิน 3,600 บาท </t>
  </si>
  <si>
    <t xml:space="preserve">4. ค่าเยี่ยมชมสถานที่  จำนวน 90 คน x 40 บาทต่อคน </t>
  </si>
  <si>
    <t xml:space="preserve">x 6 วัน เป็นเงิน 11,520  บาท  </t>
  </si>
  <si>
    <t>1.2.1  วัสดุศึกษาดูงาน</t>
  </si>
  <si>
    <t>3. ค่าป้ายไวนิล จำนวน 1 แผ่น เป็นเงิน 720 บาท</t>
  </si>
  <si>
    <t xml:space="preserve">1. ค่าเอกสารประกอบการศึกษาดูงาน จำนวน 90 เล่ม </t>
  </si>
  <si>
    <t xml:space="preserve"> เล่ม ๆ ละ 50 บาท เป็นเงิน 4,500 บาท</t>
  </si>
  <si>
    <t xml:space="preserve">2. ป้ายชื่อแบบแขวนคอ จำนวน 90 ชิ้น ๆ ละ 25 บาท </t>
  </si>
  <si>
    <t xml:space="preserve">เป็นเงิน 2,250 บาท </t>
  </si>
  <si>
    <t xml:space="preserve"> เป็นเงิน  9,000 บาท </t>
  </si>
  <si>
    <t>4. ค่าของที่ระลึก จำนวน 6 ชิ้น ๆ ละ 1,500 บาท</t>
  </si>
  <si>
    <t xml:space="preserve">6. แอลกอฮอล์เจล จำนวน 2 ขวด ๆละ 180 บาท </t>
  </si>
  <si>
    <t xml:space="preserve">7. แอลกอฮอล์สเปร์ จำนวน 90 ขวดๆ ละ 29.30 บาท </t>
  </si>
  <si>
    <t>เป็นเงิน 2,637 บาท</t>
  </si>
  <si>
    <t>2. ค่าจัดทำเกียรติบัตรผู้ผ่านการอบรม</t>
  </si>
  <si>
    <t>จำนวน 180 ฉบับๆละ 10 บาท เป็นเงิน 1,800 บาท</t>
  </si>
  <si>
    <t xml:space="preserve">                -</t>
  </si>
  <si>
    <t xml:space="preserve">ค่าตอบแทนวิทยากร   80 ชั่วโมง ๆละ  200 บาท </t>
  </si>
  <si>
    <t xml:space="preserve">เป็นเงิน  16,000 บาท </t>
  </si>
  <si>
    <t>ค่าปฏิบัติงานล่วงเวลาเจ้าหน้าที่  จำนวน 80 ชั่วโมง</t>
  </si>
  <si>
    <t xml:space="preserve">ชั่วโมงๆละ 50 บาท  เป็นเงิน 4,000 บาท </t>
  </si>
  <si>
    <t xml:space="preserve">1. ค่าจัดทำคู่มือการอบรมคอมพิวเตอร์ </t>
  </si>
  <si>
    <t xml:space="preserve"> จำนวน 180 เล่มๆละ 45 บาท เป็นเงิน 8,100  บาท  </t>
  </si>
  <si>
    <t>ผลผลิต ผลงานทำนุบำรุงศิลปวัฒนธรรม</t>
  </si>
  <si>
    <t xml:space="preserve">1.2  ค่าใช้สอย </t>
  </si>
  <si>
    <t>1.2.1  ค่าใช้สอยในกิจกรรม</t>
  </si>
  <si>
    <t>1.3.1  ค่าวัสดุในกิจกรรม</t>
  </si>
  <si>
    <t xml:space="preserve">   - </t>
  </si>
  <si>
    <t>ค่ากระดาษ   จำนวน 100 บาท</t>
  </si>
  <si>
    <t>เป็นเงิน 3,600   บาท</t>
  </si>
  <si>
    <t xml:space="preserve">ค่าตอบแทนวิทยากร 1 คน x 6 ชั่วโมง x 600 บาท  </t>
  </si>
  <si>
    <t xml:space="preserve">1.2.1 ค่าใช้สอยในกิจกรรม </t>
  </si>
  <si>
    <t>ค่าอาหาร อาหารว่างและเครื่องดื่ม จำนวน 164 คน  x</t>
  </si>
  <si>
    <t xml:space="preserve"> 100 บาท x 1 วัน   เป็นเงิน  16,400  บาท</t>
  </si>
  <si>
    <t>จำนวน 150 คน x  100 บาทต่อวัน</t>
  </si>
  <si>
    <t xml:space="preserve">เป็นเงิน 15,000 บาท </t>
  </si>
  <si>
    <t xml:space="preserve">ค่าตอบแทรวิทยากร  1 คน  x 2 ชั่วโมง x 300 บาท </t>
  </si>
  <si>
    <t xml:space="preserve">เป็นเงิน  600 บาท  </t>
  </si>
  <si>
    <t>4,000 บาท  เป็นเงิน  132,000 บาท</t>
  </si>
  <si>
    <t xml:space="preserve"> - ค่าตอบแทนกรรมการประเมินการประกันคุณภาพ</t>
  </si>
  <si>
    <t xml:space="preserve"> - ค่าพาหนะของคณะกรรมการ จำนวน 33  คน x</t>
  </si>
  <si>
    <t xml:space="preserve"> - ค่าที่พักกรรมการ จำนวน 20 คน x 1,000 บาท  </t>
  </si>
  <si>
    <t xml:space="preserve">เป็นเงิน 20,000 บาท </t>
  </si>
  <si>
    <t xml:space="preserve"> - ค่าอาหาร อาหารว่างและเครื่องดื่ม ในการประเมิน</t>
  </si>
  <si>
    <t>ของคณะกรรมาการและอาจารย์ ในหลักสูตร  11 สาขา</t>
  </si>
  <si>
    <t xml:space="preserve">และการประเมินระดับคณะ จำนวน 250 คน x 200 บาท  </t>
  </si>
  <si>
    <t xml:space="preserve">เป็นเงิน 50,000 บาท </t>
  </si>
  <si>
    <t xml:space="preserve">รวมเงินทั้งสิ้น  202,000 บาท </t>
  </si>
  <si>
    <t>1.3.1  วัสุดประกันคุณภาพการศึกษา</t>
  </si>
  <si>
    <t>ของหลักสูตรและคณะ</t>
  </si>
  <si>
    <t>ค่าสำเนาเอกสารงานประกัน และวัสดุสำนักงาน</t>
  </si>
  <si>
    <t xml:space="preserve">ที่ใช้ประกอบโครงการ   เป็นเงิน 20,000 บาท </t>
  </si>
  <si>
    <t xml:space="preserve">1.1.1  ค่าอาหาร  </t>
  </si>
  <si>
    <t>ค่าเอกสารประกอบการอบรมโครงการ</t>
  </si>
  <si>
    <t xml:space="preserve">เตรียมความพร้อมกระดังงาไทย  </t>
  </si>
  <si>
    <t>งบประมาณ  8,250  บาท</t>
  </si>
  <si>
    <t xml:space="preserve">ค่าอาหารกลางวัน จำนวน  55 คน x 100 บาท </t>
  </si>
  <si>
    <t xml:space="preserve">เป็นเงิน   5,500 บาท </t>
  </si>
  <si>
    <t xml:space="preserve"> จำนวน 55 เล่ม x 50 เป็นเงิน  2,750 บาท</t>
  </si>
  <si>
    <t>งบประมาณ  6,000  บาท</t>
  </si>
  <si>
    <t xml:space="preserve">ค่าตอบแทนวิทยากร 1 คน x 20 ชั่วโมง x 300 </t>
  </si>
  <si>
    <t>เป็นเงิน  6,000 บาท</t>
  </si>
  <si>
    <t xml:space="preserve">ค่าวิทยากร 1 คน x 6 ชั่วโมง  x 600 บาท </t>
  </si>
  <si>
    <t xml:space="preserve">เป็นเงิน 5,000 บาท </t>
  </si>
  <si>
    <t>x 100 x  2 วัน  เป็นเงิน 41,600 บาท</t>
  </si>
  <si>
    <t>ดีเด่น จำนวน 5 โล่ x1,500 บาท เป็นเงิน 7,500 บาท</t>
  </si>
  <si>
    <t xml:space="preserve"> - ค่าเดินทางสำหรับวิทยากร 1 คน x 5,000  บาท  </t>
  </si>
  <si>
    <t xml:space="preserve"> - ค่าอาหาร อาหารว่างและเครื่องดื่ม จำนวน 208 คน </t>
  </si>
  <si>
    <t xml:space="preserve"> - ค่าจ้างทำโล่ประกาศเกียรติคุณสำหรับมอบให้ศิษย์เก่า</t>
  </si>
  <si>
    <t xml:space="preserve"> x 20 บาท  เป็นเงิน 1,400 บาท</t>
  </si>
  <si>
    <t xml:space="preserve"> - ค่าจ้างทำใบประกาศเกียรติคุณ จำนวน 70 ใบ  </t>
  </si>
  <si>
    <t xml:space="preserve"> - ค่าจ้างทำเข็มประจำสาขาวิชาการปกครองท้องถิ่น  </t>
  </si>
  <si>
    <t>จำนวน 260 อัน x 70 บาท เป็นเงิน 18,200 บาท</t>
  </si>
  <si>
    <t>งบประมาณ   104,500   บาท</t>
  </si>
  <si>
    <t xml:space="preserve"> -</t>
  </si>
  <si>
    <t xml:space="preserve">x 150 บาท  เป็นเงิน 82,500 บาท </t>
  </si>
  <si>
    <t xml:space="preserve"> - ค่าจ้างทำผ้าพันคอ จำนวน 550 ชิ้น x 20 บาท </t>
  </si>
  <si>
    <t xml:space="preserve">เป็นเงิน 11,000 บาท </t>
  </si>
  <si>
    <t xml:space="preserve"> - ค่าอาหาร อาหารว่างและเครื่องดื่ม จำนวน 550 คน</t>
  </si>
  <si>
    <t xml:space="preserve">  - ค่าอุปกรณ์ที่ใช้ในการจัดพิธีบายศรี  เช่น ด้ายผู้ข้อมือ,  </t>
  </si>
  <si>
    <t xml:space="preserve">เป็นเงิน 5,000 บาท  </t>
  </si>
  <si>
    <t xml:space="preserve">เทียน,กระดาษชาร์ท, ค่าดินสอ, ค่าปากกาเคมี เป็นต้น   </t>
  </si>
  <si>
    <t xml:space="preserve"> - ค่าผ้าดิบ จำนวน 150 หลา x 40 บาท  </t>
  </si>
  <si>
    <t xml:space="preserve">  -</t>
  </si>
  <si>
    <t>งบประมาณ   263,100  บาท</t>
  </si>
  <si>
    <t xml:space="preserve">ค่าห้องพัก  จำนวน 28 ห้อง  x 1,000 บาท x 4 วัน  </t>
  </si>
  <si>
    <t>เป็นเงิน  112,000 บาท</t>
  </si>
  <si>
    <t xml:space="preserve">เป็นเงิน 1,100 บาท  </t>
  </si>
  <si>
    <t xml:space="preserve">ค่าป้ายไวนิลขนาด 2 x 1.2  เมตร  จำนวน 1 ป้าย  </t>
  </si>
  <si>
    <t>กิจกรรมที่ 2  อนุรักษ์สืบสาน อาหารพื้นถิ่นใต้  (ปกครองท้องถิ่น)</t>
  </si>
  <si>
    <t>งบประมาณ   14,244  บาท</t>
  </si>
  <si>
    <t>1.2  ค่าวัสดุ</t>
  </si>
  <si>
    <t xml:space="preserve"> - ค่าอาหาร อาหารว่างและเครื่องดื่ม   </t>
  </si>
  <si>
    <t>งบประมาณ   49,800  บาท</t>
  </si>
  <si>
    <t xml:space="preserve"> ค่าตอบวิทยากร 2  คน x 12 ชั่วโมง x 1,200  บาท </t>
  </si>
  <si>
    <t xml:space="preserve"> รวมเป็นเงิน 28,800 บาท</t>
  </si>
  <si>
    <t xml:space="preserve"> - ค่าวัสดุสำหรับจัดซื้อคู้มือเตรียมสอบ กพ. </t>
  </si>
  <si>
    <t xml:space="preserve">ให้กับนักศึกษาชั้นปีที่ 4 จำนวน 105 คนๆ ละ 200 บาท  </t>
  </si>
  <si>
    <t xml:space="preserve"> เป็นเงิน 21,000 บาท</t>
  </si>
  <si>
    <t xml:space="preserve">     -</t>
  </si>
  <si>
    <t xml:space="preserve"> -  ค่าเช่าเหมารถตู้ 1 คัน x จำนวน 5 วัน x 1,800 บาท</t>
  </si>
  <si>
    <t>1.1. ค่าเบี้ยเลี้ยง ค่าที่พัก ค่าพาหนะและค่าลงทะเบียน</t>
  </si>
  <si>
    <t xml:space="preserve">โครงการส่งเสริมสนับสนุนบุคลากรสู่ความเป็นเลิศ (โครงการที่ 21) </t>
  </si>
  <si>
    <t>งบประมาณ   218,000  บาท</t>
  </si>
  <si>
    <t>แผนงาน ยุทธศาสตร์เสริมสร้างพลังทางสังคม</t>
  </si>
  <si>
    <t>โครงการติดอาวุธทางปัญญาเพื่อการพัฒนาท้องถิ่นอย่างยั่งยืน (โครงการที 1)</t>
  </si>
  <si>
    <t xml:space="preserve">เป็นเงิน 1,700 บาท </t>
  </si>
  <si>
    <t xml:space="preserve">คันละ 1,250 บาทเป็นเงิน 2,500 บาท </t>
  </si>
  <si>
    <t>กิจกรรมที่  1  เสริมสร้างและพัฒนาสมรรถนะด้านวิชาการบุคลากรสาขาพัฒนาชุมชน (พัฒนาชุมชน)</t>
  </si>
  <si>
    <t>1.2.1 ค่าอาหาร อาหารว่าง</t>
  </si>
  <si>
    <t xml:space="preserve"> ค่าอาหาร น้ำดื่ม อาหารว่างและเครื่องดื่มสำหรับ</t>
  </si>
  <si>
    <t>และเครื่องดื่ม</t>
  </si>
  <si>
    <t>1.3.1 ค่าเอกสารการสัมมนา</t>
  </si>
  <si>
    <t xml:space="preserve">ค่าเอกสารการประชุม จำนวน 20 ชุด </t>
  </si>
  <si>
    <t>เป็นเงิน 2,000บาท</t>
  </si>
  <si>
    <t xml:space="preserve"> ค่าตอบแทนวิทยากรจำนวน 4 คน x 2 ชั่วโมง </t>
  </si>
  <si>
    <t xml:space="preserve">x 600 บาท  เป็นเงิน 4,800 บาท </t>
  </si>
  <si>
    <t xml:space="preserve"> อาจารย์และวิทยากร จำนวน 16 คน x 200 บาท </t>
  </si>
  <si>
    <t xml:space="preserve"> x 1 วัน  เป็นเงิน 3,200 บาท</t>
  </si>
  <si>
    <t xml:space="preserve">ค่าที่พัก  3 คืน x 16 ห้อง x 600 บาท </t>
  </si>
  <si>
    <t xml:space="preserve">เป็นเงิน 28,800 บาท </t>
  </si>
  <si>
    <t>ค่าตอบแทนวิทยากรจำนวน 2 คน x 3 ชั่วโมง x 300 บาท</t>
  </si>
  <si>
    <t>1.1.1  ค่าตอบแทนวิทยากร</t>
  </si>
  <si>
    <t xml:space="preserve"> - ค่าน้ำมันรถบัส จำนวน 1 คัน x 5,000 บาท </t>
  </si>
  <si>
    <t>ค่าวัสดุในการจัดกิจกรรมแต่ละฐานการเรียนรู้</t>
  </si>
  <si>
    <t xml:space="preserve">เป็นเงิน  1,800 บาท </t>
  </si>
  <si>
    <t>ค่าอาหารกลางวัน 70 ชุด x 60 บาท x 1 มื้อ</t>
  </si>
  <si>
    <t xml:space="preserve">ค่าเช่าเหมารถ จำนวน 7 คัน x 2,000 บาท </t>
  </si>
  <si>
    <t xml:space="preserve">เป็นเงิน  4,200 บาท </t>
  </si>
  <si>
    <t>เป็นเงิน  14,000 บาท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</si>
  <si>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โครงการที่ 6</t>
  </si>
  <si>
    <t>งบประมาณ   1,000   บาท</t>
  </si>
  <si>
    <t>1.1  ค่าวัสดุ</t>
  </si>
  <si>
    <t>งบประมาณ   60,000 บาท</t>
  </si>
  <si>
    <t>600 บาท x 2 วัน  เป็นเงิน  7,200  บาท</t>
  </si>
  <si>
    <t xml:space="preserve">จำนวน 165 คน x 100 บาท x 2 วัน  </t>
  </si>
  <si>
    <t xml:space="preserve">เป็นเงิน   33,000 บาท </t>
  </si>
  <si>
    <t xml:space="preserve"> -  ค่าอาหาร และอาหารว่าง และเครื่องดื่ม</t>
  </si>
  <si>
    <t xml:space="preserve"> - ค่าที่พัก ห้องละ 1,500 บาท x 2 คืน </t>
  </si>
  <si>
    <t xml:space="preserve">เป็นเงิน  3,000 บาท </t>
  </si>
  <si>
    <t xml:space="preserve"> - ค่าพาหนะ ค่าโดยสารโดยเครื่องบิน ไป-กลับ </t>
  </si>
  <si>
    <t xml:space="preserve">เป็นเงิน  6,000 บาท </t>
  </si>
  <si>
    <t xml:space="preserve">ค่าสำเนาเอกสาร  150 ชุด x 72 บาท  </t>
  </si>
  <si>
    <t xml:space="preserve"> เป็นเงิน 10,800  บาท </t>
  </si>
  <si>
    <t xml:space="preserve">ค่าสีน้ำพลาสติก 5 กระป๋อง x 1,000 บาท </t>
  </si>
  <si>
    <t>1.1.  ค่าตอบแทน</t>
  </si>
  <si>
    <t xml:space="preserve">1.1.1  ค่าเบี้ยเลี้ยง ค่าที่พัก  </t>
  </si>
  <si>
    <t>ค่าพาหนะ</t>
  </si>
  <si>
    <t>หมายเหตุ ส่วนเกินเก็บเงินสมทบจากผู้เข้าร่วมโครงการ</t>
  </si>
  <si>
    <t xml:space="preserve">และผู้เสนอโครงการ </t>
  </si>
  <si>
    <t>1.2.1 วัสดุสำหรับจัดอบรมและ</t>
  </si>
  <si>
    <t>ประชาสัมพันธ์กิจกรรม</t>
  </si>
  <si>
    <t>โครงการพัฒนาความรู้ ทักษะภาษาอังกฤษ และทักษะการใช้เทคโนโลยีดิจิทัล ในศตวรรษที่ 21 (A) (โครงการที่ 17)</t>
  </si>
  <si>
    <t xml:space="preserve"> - ค่าเบี้ยเลี้ยงอาจารย์ผู้รับผิดชอบ 1 คน x 4 วัน</t>
  </si>
  <si>
    <t xml:space="preserve"> x 240 บาท  เป็นเงิน  960 บาท</t>
  </si>
  <si>
    <t xml:space="preserve"> - ค่าเบี้ยเลี้ยงนักศึกษา  2 คน x 4 วัน x 100 บาท</t>
  </si>
  <si>
    <t>งบประมาณ  20,000   บาท</t>
  </si>
  <si>
    <t>1.3.1 ค่าวัสดุสำนักงาน</t>
  </si>
  <si>
    <t>x 300 บาท  เป็นเงิน  1,800 บาท</t>
  </si>
  <si>
    <t xml:space="preserve">ค่าตอบแทนวิทยากรจำนวน 2 คน x 3 ชั่วโมง  </t>
  </si>
  <si>
    <t xml:space="preserve">ค่าอาหาร อาหารว่างและเครื่องดื่ม จำนวน 63 คน </t>
  </si>
  <si>
    <t xml:space="preserve"> x 90  บาท  เป็นเงิน 5,670 บาท  </t>
  </si>
  <si>
    <t>ค่าที่พัก 1 คืน x 120 บาทต่อคืนต่อคน x 63 คน</t>
  </si>
  <si>
    <t xml:space="preserve">เป็นเงิน  7,560 บาท </t>
  </si>
  <si>
    <t xml:space="preserve"> หมายเหตุ เงินส่วนเกินสมทบจากผู้เสนอโครงการ </t>
  </si>
  <si>
    <t>งบประมาณ   15,000   บาท</t>
  </si>
  <si>
    <t xml:space="preserve"> โครงการพัฒนาความรู้ ทักษะภาษาอังกฤษ และทักษะการใช้เทคโนโลยีดิจิทัล ในศตวรรษที่ 21 (A) (โครงการที่ 17)</t>
  </si>
  <si>
    <t xml:space="preserve">1.1  ค่าวัสดุ 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</si>
  <si>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(A) (โครงการที่ 17) </t>
  </si>
  <si>
    <t>1.1.1 ค่าวัสดุในกิจกรรม</t>
  </si>
  <si>
    <t xml:space="preserve">เป็นเงิน 2,550 บาท </t>
  </si>
  <si>
    <t>เป็นเงิน 488 บาท</t>
  </si>
  <si>
    <t xml:space="preserve"> - สมุดวาดภาพปกแข็งสีดำ จำนวน 30 เล่ม x 85 บาท</t>
  </si>
  <si>
    <t xml:space="preserve"> - กระดานรองวาดเขียน 30 อัน x 100 บาท </t>
  </si>
  <si>
    <t xml:space="preserve"> - ดินสอ  3 โหล x 300 บาท  เป็นเงิน 900 บาท </t>
  </si>
  <si>
    <t>ค่าผ้าป่านมัสลิน 1 ม้วน  เป็นเงิน 3,200 บาท</t>
  </si>
  <si>
    <t xml:space="preserve">1.1.1  ค่าตอบแทนวิทยากร </t>
  </si>
  <si>
    <t xml:space="preserve"> - ค่าอาหารกลางวัน อาหารว่างและเครื่องดื่ม  </t>
  </si>
  <si>
    <t xml:space="preserve">1.2.1  ค่าใช้สอยในกิจกรรม </t>
  </si>
  <si>
    <t>ชั่วโมงละ 600   เป็นเงิน  3,600  บาท</t>
  </si>
  <si>
    <t>1.2.1  ค่าอาหาร</t>
  </si>
  <si>
    <t xml:space="preserve"> โครงการ พัฒนานักศึกษาให้มีคุณลักษณะตามอัตลักษณ์บัณฑิต 4 ประการ (โครงการที่ 15)        </t>
  </si>
  <si>
    <t xml:space="preserve">ค่าตอบแทนวิทยากร จำนวน 1 คน ๆ ละ 6 ชั่วโมง </t>
  </si>
  <si>
    <t xml:space="preserve"> - ค่าอาหารกลางวัน อาหารว่าง และเครื่องดื่ม   </t>
  </si>
  <si>
    <t>จำนวน 200 คน x 100 บาท เป็นเงิน 20,000 บาท</t>
  </si>
  <si>
    <t>1.3  ค่าวัสดุ</t>
  </si>
  <si>
    <t>เป็นเงิน 7,200 บาท</t>
  </si>
  <si>
    <t>จำนวน 228 คน x 100 บาท เป็นเงิน 22,800 บาท</t>
  </si>
  <si>
    <t>งบประมาณ   40,000   บาท</t>
  </si>
  <si>
    <t>จำนวน 364 คน x 100 บาท เป็นเงิน 36,400 บาท</t>
  </si>
  <si>
    <t>1.2.1 วัสดุสำนักงาน</t>
  </si>
  <si>
    <t xml:space="preserve"> วัสดุจัดกิจกรรม อาทิ สมุด ปากกา ดินสอ </t>
  </si>
  <si>
    <t xml:space="preserve"> ยางลบ ไม้บรรทัด สี สมุดวาดภาพ กระเป๋า</t>
  </si>
  <si>
    <t>เอกสาร ผ้าขนหนู ผ้าเช็ดหน้า กระปุกออมสิน</t>
  </si>
  <si>
    <t xml:space="preserve">เป็นเงิน 5,400 บาท </t>
  </si>
  <si>
    <t>กิจกรรมที่ 1 ศิษย์เก่าคืนถิ่น (สนง.คณะรองกิจการนักศึกษา)</t>
  </si>
  <si>
    <t>x 600 บาท เป็นเงิน 3,600 บาท</t>
  </si>
  <si>
    <t xml:space="preserve">  - ค่าเช่าเหมารถตู้ จำนวน 4 คัน X 1,800 บาท ต่อวัน </t>
  </si>
  <si>
    <t xml:space="preserve"> - ไวนิล 1 ผืน เป็นเงิน 1,000 บาท</t>
  </si>
  <si>
    <t xml:space="preserve">โครงการเครือข่ายสัมพันธ์เพื่อการพัฒนาท้องถิ่น  (โครงการที่ 20 ) </t>
  </si>
  <si>
    <t xml:space="preserve"> เป็นเงิน 10,000 บาท</t>
  </si>
  <si>
    <t xml:space="preserve"> จำนวน 100 คน x 100 บาท </t>
  </si>
  <si>
    <t xml:space="preserve">เป็นเงิน 16,400 บาท </t>
  </si>
  <si>
    <t xml:space="preserve">วัสดุจัดกิจกรรม อาทิ สมุด ปากกา คู่มือให้ความรู้  </t>
  </si>
  <si>
    <t>งบประมาณ   42,700   บาท</t>
  </si>
  <si>
    <t xml:space="preserve"> 1.1.1  ค่าตอบแทนผู้ทรงคุณวุฒิ</t>
  </si>
  <si>
    <t>จำนวน 16 บทความ   เป็นเงิน  32,000  บาท</t>
  </si>
  <si>
    <t xml:space="preserve"> - ค่าตอบแทนผู้ทรงคุณวุฒิอ่านบทความๆละ  2,000 บาท </t>
  </si>
  <si>
    <t xml:space="preserve">อาหารกลางวัน อาหารว่างและเครื่องดื่ม </t>
  </si>
  <si>
    <t xml:space="preserve">เป็นเงิน  13,750  บาท </t>
  </si>
  <si>
    <t>1.3.1 วัสดุสำนักงาน</t>
  </si>
  <si>
    <t xml:space="preserve">ค่าวัสดุดำเนินงาน อาทิ สมุด ปากกา แฟ้มเอกสาร </t>
  </si>
  <si>
    <t>งบประมาณ  35,000  บาท</t>
  </si>
  <si>
    <t xml:space="preserve">ค่าตอบแทนวิทยากรอบรมภาษาอังกฤษ  จำนวน 2 คน </t>
  </si>
  <si>
    <t xml:space="preserve">เป็นเงิน 17,650 บาท </t>
  </si>
  <si>
    <t>x 6 ชั่วโมง x 300 บาท  เป็นเงิน  3,600  บาท</t>
  </si>
  <si>
    <t xml:space="preserve">จำนวน 550 คน x 25 บาท  </t>
  </si>
  <si>
    <t xml:space="preserve">ค่าตอบแทนวิทยากรจำนวน 1 คน x 20 ชั่วโมง  </t>
  </si>
  <si>
    <t xml:space="preserve"> x 300 บาท เป็นเงิน  6,000 บาท</t>
  </si>
  <si>
    <t>งบประมาณ   12,040  บาท</t>
  </si>
  <si>
    <t xml:space="preserve"> จำนวน 27 คน x 120 บาทเป็นเงิน  3,240 บาท</t>
  </si>
  <si>
    <t xml:space="preserve">  - ค่าเช่าเหมารถตู้ จำนวน 2 คัน X 1,800 บาท ต่อวัน </t>
  </si>
  <si>
    <t>เป็นเงิน 3,200 บาท</t>
  </si>
  <si>
    <t xml:space="preserve">  - ค่าน้ำมันเชื้อเพลิง จำนวน 2 คัน x 1,000 บาท </t>
  </si>
  <si>
    <t xml:space="preserve"> เป็นเงิน 2,000 บาท  </t>
  </si>
  <si>
    <t>งบประมาณ  15,040  บาท</t>
  </si>
  <si>
    <t xml:space="preserve"> - ค่าอาหารกลางวัน อาหารว่างและเครื่องดื่ม</t>
  </si>
  <si>
    <t>จำนวน 22 คน x 120 บาท เป็นเงิน 2,640 บาท</t>
  </si>
  <si>
    <t xml:space="preserve"> - ค่าเช่าเหมารถตู้ จำนวน 2 คัน X 1,800 บาท ต่อวัน  </t>
  </si>
  <si>
    <t xml:space="preserve"> - ค่าน้ำมันเชื้อเพลิง จำนวน 2 คัน x 1,000 บาท ต่อคัน  </t>
  </si>
  <si>
    <t>ค่าอบแทนวิทยากรจำนวน 2 คน x 6 ชั่วโมง x 600 บาท</t>
  </si>
  <si>
    <t xml:space="preserve">เป็นเงิน  7,200 บาท </t>
  </si>
  <si>
    <t>1.2.1  ค่าวสัดุจัดอบรม</t>
  </si>
  <si>
    <t xml:space="preserve">ค่าเอกสารประกอบการอบรม จำนวน 80 เล่ม x 85 บาท  </t>
  </si>
  <si>
    <t xml:space="preserve">เป็นเงิน 6,800 บาท </t>
  </si>
  <si>
    <t xml:space="preserve">ค่าตอบแทนวิทยากรคอมพิวเตอร์ จำนวน 2 คน  </t>
  </si>
  <si>
    <t xml:space="preserve">จำนวน 550 คน x  25 บาท x 1 มื้อ  </t>
  </si>
  <si>
    <t xml:space="preserve"> x 6 ชั่วโมง x 300 บาท   เป็นเงิน  3,600  บาท</t>
  </si>
  <si>
    <t xml:space="preserve">ค่าอาหารว่างและเครื่องดื่ม </t>
  </si>
  <si>
    <t>งบประมาณ   35,000   บาท</t>
  </si>
  <si>
    <t xml:space="preserve">  - ค่าอาหารกลางวัน อาหารว่างและเครื่องดื่ม  </t>
  </si>
  <si>
    <t xml:space="preserve"> จำนวน 55 คน x 150 บาท เป็นเงิน 16,500 บาท</t>
  </si>
  <si>
    <t xml:space="preserve">  - ค่าพาหนะเดินทางวิทยากร เป็นเงิน 3,000 บาท</t>
  </si>
  <si>
    <t>1..3  ค่าวัสดุ</t>
  </si>
  <si>
    <t>ค่าวัสดุสำนักงาน ค่าวัสดุในการจัดอบรมการจัดการ</t>
  </si>
  <si>
    <t xml:space="preserve">ความรู้  เป็นเงิน  1,100 บาท </t>
  </si>
  <si>
    <t>งบประมาณ   33,420  บาท</t>
  </si>
  <si>
    <t xml:space="preserve"> (แข่งขัน ณ สำนักงานอธิบดีผู้พิพากษาภาค 8 จังหวัดสุราษฎร์ธานี)</t>
  </si>
  <si>
    <t xml:space="preserve"> - ค่าเบี้ยเลี้ยง 240 บาท x 8 คน x 1 วัน เป็นเงิน 1,920 บาท  </t>
  </si>
  <si>
    <t xml:space="preserve"> - (แข่งขัน ณ สำนักงานศาลยุติธรรม กรุงเทพมหานคร)</t>
  </si>
  <si>
    <t xml:space="preserve"> - ค่าเบี้ยเลี้ยง 240 บาท x 5 คน x 3 วัน เป็นเงิน 3,600 บาท</t>
  </si>
  <si>
    <t>รวมเป็นเงิน 5,520 บาท</t>
  </si>
  <si>
    <t xml:space="preserve"> - ค่าเช่าเหมาบริการรถตู้ปรับอากาศ จำนวน 1 คัน x 1,800 บาท  </t>
  </si>
  <si>
    <t xml:space="preserve"> x 1 วัน เป็นเงิน 1,800 บาท (แข่งขัน ณ สำนักงานอธิบดี </t>
  </si>
  <si>
    <t>ผู้พิพากษาภาค 8 จังหวัดสุราษฎร์ธานี)</t>
  </si>
  <si>
    <t xml:space="preserve"> - ค่าเช่าเหมาบริการรถตู้ปรับอากาศ จำนวน 1 คัน x  </t>
  </si>
  <si>
    <t xml:space="preserve">x 1,800 x 3 วัน เป็นเงิน 5,400 บาท  </t>
  </si>
  <si>
    <t xml:space="preserve"> (แข่งขัน ณ สำนักงานศาลยุติธรรม กรุงเทพมหานคร)</t>
  </si>
  <si>
    <t xml:space="preserve"> - ค่าน้ำมันรถตู้ปรับอากาศ จำนวน 1 คัน x 1,000 บาท </t>
  </si>
  <si>
    <t xml:space="preserve"> ผู้พิพากษาภาค 8 จังหวัดสุราษฎร์ธานี) </t>
  </si>
  <si>
    <t xml:space="preserve"> x 1 วัน เป็นเงิน 1,000 บาท  (แข่งขัน ณ สำนักงานอธิบดี </t>
  </si>
  <si>
    <t xml:space="preserve"> - ค่าน้ำมันรถตู้ปรับอากาศ จำนวน 1 คัน x 3,000 บาท  </t>
  </si>
  <si>
    <t>ยุติธรรม กรุงเทพมหานคร)</t>
  </si>
  <si>
    <t xml:space="preserve">x 3 วัน เป็นเงิน 9,000 บาท  (แข่งขัน ณ สำนักงานศาล </t>
  </si>
  <si>
    <t>(แข่งขัน ณ สำนักงานศาลยุติธรรม กรุงเทพมหานคร</t>
  </si>
  <si>
    <t xml:space="preserve"> - ค่าที่พัก 2 คืน x 3 ห้อง x 1,200 บาท เป็นเงิน 7,200 บาท  </t>
  </si>
  <si>
    <t xml:space="preserve">   1.2.1  ค่าวัสดุการศึกษา</t>
  </si>
  <si>
    <t xml:space="preserve"> - หนังสือกฎหมาย 3,500 บาท </t>
  </si>
  <si>
    <t>รวมเป็นเงิน  29,920  บาท</t>
  </si>
  <si>
    <t xml:space="preserve">ไปศาลจังหวัดนครศรีธรรมราช เป็นเงิน 3,000 บาท </t>
  </si>
  <si>
    <t xml:space="preserve"> ค่าพวงมาลา 2 พวง x 1,500 บาท เป็นเงิน  3,000  บาท </t>
  </si>
  <si>
    <t>งบประมาณ   100,000  บาท</t>
  </si>
  <si>
    <t xml:space="preserve"> x 6 วัน   เป็นเงิน  90,000  บาท </t>
  </si>
  <si>
    <t xml:space="preserve"> - ค่าที่พัก 2 คืน x 20 ห้อง x 1,200 บาท </t>
  </si>
  <si>
    <t xml:space="preserve"> เป็นเงิน 48,000 บาท</t>
  </si>
  <si>
    <t xml:space="preserve"> รวมเงินทั้งสิ้น  138,000 บาท </t>
  </si>
  <si>
    <t>หมายเหตุ  เงินส่วนเกินเก็บสมทบจากผู้เข้าร่วมกิจกรรม</t>
  </si>
  <si>
    <t>งบประมาณ   51,900  บาท</t>
  </si>
  <si>
    <t>ค่าตอบแทนวิทยากร  2 คน x 2 ชั่วโมง x 600 บาท</t>
  </si>
  <si>
    <t xml:space="preserve">เป็นเงิน  2,400 บาท  </t>
  </si>
  <si>
    <t xml:space="preserve">150 คน x 100  บาท เป็นเงิน  15,000  บาท </t>
  </si>
  <si>
    <t>1.3.1  ค่าวัสดุสำนักงานและวัสดุ</t>
  </si>
  <si>
    <t>การศึกษา</t>
  </si>
  <si>
    <t xml:space="preserve"> - ค่าวัสดุใช้ในกิจกรรม ประกอบไปด้วย กระเป๋า สมุด  </t>
  </si>
  <si>
    <t xml:space="preserve"> เป็นเงิน 7,500 บาท </t>
  </si>
  <si>
    <t xml:space="preserve">ปากกา ดินสอ จำนวน 150 ชุด x 50 บาท   </t>
  </si>
  <si>
    <t xml:space="preserve">     - </t>
  </si>
  <si>
    <t>งบประมาณ  14,300 บาท</t>
  </si>
  <si>
    <t xml:space="preserve"> - ค่าอาหาร อาหารว่างและเครื่องดื่ม  จำนวน 30 คน </t>
  </si>
  <si>
    <t xml:space="preserve"> - ค่าน้ำมันเชื้อเพลิงรถยนต์  จำนวน 2 คัน</t>
  </si>
  <si>
    <t xml:space="preserve"> - ค่าห้องประชุมและอุปกรณ์  เป็นเงิน  1,500 บาท </t>
  </si>
  <si>
    <t xml:space="preserve">  - </t>
  </si>
  <si>
    <t xml:space="preserve"> x 1,800 บาท x 1 วัน เป็นเงิน 1,800 บาท </t>
  </si>
  <si>
    <t xml:space="preserve"> - ค่าเช่าเหมาบริการรถตู้ปรับอากาศ จำนวน 1 คัน  </t>
  </si>
  <si>
    <t xml:space="preserve"> x 1 วัน เป็นเงิน 1,000 บาท   </t>
  </si>
  <si>
    <t xml:space="preserve">  เป็นเงิน 2,500 บาท</t>
  </si>
  <si>
    <t xml:space="preserve"> - ค่าอาหารว่างและเครื่องดื่ม จำนวน 100 คน x 25 บาท  </t>
  </si>
  <si>
    <t xml:space="preserve"> เป็นเงิน 5,000 บาท</t>
  </si>
  <si>
    <t xml:space="preserve"> - ค่าเอกสารประกอบการอบรม 100 ชุด x 50 บาท  </t>
  </si>
  <si>
    <t xml:space="preserve"> จำนวน 100 ชุด x 40 บาท เป็นเงิน 4,000 บาท</t>
  </si>
  <si>
    <t xml:space="preserve"> - ค่าวัสดุในการอบรม เช่น กระเป๋า สมุด ปากกา  </t>
  </si>
  <si>
    <t>งบประมาณ 20,000  บาท</t>
  </si>
  <si>
    <t>ค่าตอบแทนวิทยากร จำนวน 3 คน X 10 ชั่วโมง x</t>
  </si>
  <si>
    <t xml:space="preserve">600 บาท  เป็นเงิน 18,000 บาท  </t>
  </si>
  <si>
    <t>1.3 ค่าวัสดุ</t>
  </si>
  <si>
    <t>ค่าสำเนาเอกสารการประชุมจำนวน  34 ชุด x 30 บาท</t>
  </si>
  <si>
    <t>เป็นเงิน 1,020 บาท</t>
  </si>
  <si>
    <t xml:space="preserve">1.1.1 ค่าพาหนะ </t>
  </si>
  <si>
    <t xml:space="preserve">ค่าเช่าเหมารถบัสปรับอากาศ วันละ 15,000 บาท </t>
  </si>
  <si>
    <t xml:space="preserve">x  7 วัน เป็นเงิน  105,000 บาท </t>
  </si>
  <si>
    <t xml:space="preserve"> หมายเหตุ เงินส่วนเกิน เก็บสมทบจากผู้เข้าร่วมโครงการ</t>
  </si>
  <si>
    <t xml:space="preserve"> - </t>
  </si>
  <si>
    <t xml:space="preserve"> ค่าตอบแทนวิทยากร  1 คน x 7 ชั่วโมง x 1,200 บาท  </t>
  </si>
  <si>
    <t>เป็นเงิน 8,400  บาท</t>
  </si>
  <si>
    <t xml:space="preserve"> เป็นเงิน  10,800 บาท </t>
  </si>
  <si>
    <t xml:space="preserve">  - ค่าอาหารกลางวัน 72 คน x 150 บาท x 1มื้อ  </t>
  </si>
  <si>
    <t xml:space="preserve">สำเนาเอกสาร  เป็นเงิน  2,700  บาท </t>
  </si>
  <si>
    <t xml:space="preserve">ค่าวัสดุสำนักงาน  เช่น  ปากกาเมจิก  กระดาษคิลปชาร์ท  </t>
  </si>
  <si>
    <t xml:space="preserve"> - ค่าเบี้ยเลี้ยงอาจารย์ จำนวน 8 คน x 240 บาท</t>
  </si>
  <si>
    <t xml:space="preserve">เป็นเงิน 1,920 บาท </t>
  </si>
  <si>
    <t xml:space="preserve">จำนวน 38 คน x 100  บาท  เป็นเงิน  3,800 บาท </t>
  </si>
  <si>
    <t xml:space="preserve"> - ค่าพาหนะจำนวน 2 คัน ไป-กลับ คันละ 60 กม.</t>
  </si>
  <si>
    <t xml:space="preserve">x 4 บาท  เป็นเงิน  480 บาท </t>
  </si>
  <si>
    <t xml:space="preserve"> - ค่าพาหนะรถสองแถว จำนวน 4 คัน x 1,200 บาท </t>
  </si>
  <si>
    <t xml:space="preserve">เป็นเงิน  4,800 บาท </t>
  </si>
  <si>
    <t xml:space="preserve">1.2 ค่าวัสดุ  </t>
  </si>
  <si>
    <t xml:space="preserve">เป็นเงิน  650 บาท </t>
  </si>
  <si>
    <t xml:space="preserve">ค่าข้อสอบวัดความรู้ จำนวน 65 ชุด x 10 บาท </t>
  </si>
  <si>
    <t>งบประมาณ   15,000  บาท</t>
  </si>
  <si>
    <t xml:space="preserve">1.1.1  ค่าใช้สอยในกิจกรรม </t>
  </si>
  <si>
    <t xml:space="preserve">  - ค่าเช่ารถสองแถว จำนวน 2 ครั้ง x 3 คัน x 700 บาท</t>
  </si>
  <si>
    <t>เป็นเงิน 4,200 บาท</t>
  </si>
  <si>
    <t xml:space="preserve">  - ค่าอาหารกลางวัน อาหารว่างและเครื่องดื่ม</t>
  </si>
  <si>
    <t xml:space="preserve"> จำนวน 39 คน x 100 x 2 ครั้ง เป็นเงิน  7,800 บาท</t>
  </si>
  <si>
    <t xml:space="preserve">เป็นเงิน 500  บาท </t>
  </si>
  <si>
    <t xml:space="preserve"> - ค่าวัสดุสำนักงาน เช่น  ปากกา  ฟิวเจอร์บอร์ด ฯลฯ</t>
  </si>
  <si>
    <t xml:space="preserve">เป็นเงิน  2,500 บาท </t>
  </si>
  <si>
    <t>งบประมาณ 20,098  บาท</t>
  </si>
  <si>
    <t xml:space="preserve">ปากกา  ซองพลาสติกใส่เอกสาร ฯลฯ  </t>
  </si>
  <si>
    <t xml:space="preserve"> - วัสดุสำหรับทำข้อมูลแนะนำแหล่งท่องเที่ยว เช่น</t>
  </si>
  <si>
    <t xml:space="preserve"> - หนังสือกฎหมาย  เช่น คำพิพากษาศาลฎีกา</t>
  </si>
  <si>
    <t>เครื่อง</t>
  </si>
  <si>
    <t>งบประมาณ   14,400  บาท</t>
  </si>
  <si>
    <t xml:space="preserve"> เป็นเงิน 9,000  บาท</t>
  </si>
  <si>
    <t xml:space="preserve">  - ค่าน้ำมันเชื้อเพลิง 5,400 บาท</t>
  </si>
  <si>
    <t xml:space="preserve"> - ค่าน้ำมันเชื้อเพลิง 2,000 บาท </t>
  </si>
  <si>
    <t>เป็นเงิน  4,500</t>
  </si>
  <si>
    <t xml:space="preserve"> - ค่าอาหาร  จำนวน  30  คน  x 150 บาท </t>
  </si>
  <si>
    <t>กิจกรรมที่ 4  ศิลป์อาสาคนสร้างสรรค์  (ออกแบบนิเทศศิลป์)</t>
  </si>
  <si>
    <t>กิจกรรมที่  7  เรียนรู้ภูมิปัญญาและวัฒนธรรมท้องถิ่น  (การจัดการวัฒนธรรมฯ)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</si>
  <si>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(โครงการที่ 6)</t>
  </si>
  <si>
    <t>งบประมาณ   78,800  บาท</t>
  </si>
  <si>
    <t>งบประมาณ   12,270  บาท</t>
  </si>
  <si>
    <t>ค่าเช่าเหมารถปรับอากาศ วันละ 15,000 บาท  X 4 วัน</t>
  </si>
  <si>
    <t xml:space="preserve">เป็นเงิน 60,000 บาท </t>
  </si>
  <si>
    <t xml:space="preserve">ต่อวัน x 4 วัน  เป็นเงิน 11,520  บาท </t>
  </si>
  <si>
    <t>เป็นเงิน 20,800 บาท</t>
  </si>
  <si>
    <t>งบประมาณ   45,600  บาท</t>
  </si>
  <si>
    <t>งบประมาณ    48,000  บาท</t>
  </si>
  <si>
    <t xml:space="preserve">1.1.1 ค่าตอบแทนการสอน </t>
  </si>
  <si>
    <t>จำนวน 1 คน x 24 ชั่วโมง x 200 บาท x 10 สัปดาห์</t>
  </si>
  <si>
    <t xml:space="preserve">เป็นเงิน  48,000  บาท </t>
  </si>
  <si>
    <t xml:space="preserve"> - ค่าตอบแทนการสอนรายชั่วโมง</t>
  </si>
  <si>
    <t xml:space="preserve">เป็นเงิน  3,500 บาท </t>
  </si>
  <si>
    <t xml:space="preserve">   1.1.1  กล้องโทรทัศน์วงจรปิด</t>
  </si>
  <si>
    <t xml:space="preserve"> ชนิดเครือข่ายแบบมุมองคงที่</t>
  </si>
  <si>
    <t>พร้อมติดตั้ง</t>
  </si>
  <si>
    <t xml:space="preserve">ใช้ติดตั้งอาคาร 4 บริเวณห้องสมุดคณะ </t>
  </si>
  <si>
    <t xml:space="preserve"> 1.1.2 เครื่องคอมพิวเตอร์ </t>
  </si>
  <si>
    <t xml:space="preserve">  ใช้ติดตั้งห้องประชุม 415</t>
  </si>
  <si>
    <t xml:space="preserve"> 1.1.3 เครื่องคอมพิวเตอร์โน้ตบุ๊ก</t>
  </si>
  <si>
    <t>1.1.4  จอฉายภาพ (แบบมอเตอร์)</t>
  </si>
  <si>
    <t xml:space="preserve">  ใช้ในสำนักงานคณะ</t>
  </si>
  <si>
    <t>ใช้ทดแทนของเก่าที่ชำรุด</t>
  </si>
  <si>
    <t>1.1.5  เครื่องสำรองไฟ</t>
  </si>
  <si>
    <t>คำชี้แจง แบตเตอรี่เสื่อมสภาพ</t>
  </si>
  <si>
    <t>1.1.6  เครื่องปรับอากาศ</t>
  </si>
  <si>
    <t>ห้องพักอาจารย์ สาขาวิชา ภาษาอังกฤษธุรกิจ</t>
  </si>
  <si>
    <t>ห้องปฏิบัติการคอมพิวเตอร์ (436)</t>
  </si>
  <si>
    <t>อายุการใช้งานเกิน 10 ปี</t>
  </si>
  <si>
    <t xml:space="preserve">1.1.7  โต๊ะ (ไม้) </t>
  </si>
  <si>
    <t xml:space="preserve">ใช้ในห้องบรรยาย 441 -446  </t>
  </si>
  <si>
    <t>1.1.8  ปั๊มน้ำอัมโนมัติ</t>
  </si>
  <si>
    <t>ทดแทนเครื่องเก่าที่ชำรุด</t>
  </si>
  <si>
    <t>1.1.9  กระดานฟลิปชาร์ท</t>
  </si>
  <si>
    <t xml:space="preserve">ใช้ในสำนักงานคณะ </t>
  </si>
  <si>
    <t>1.1.10  เก้าอี้สำนักงาน</t>
  </si>
  <si>
    <t xml:space="preserve"> สำหรับทดแทนเครื่องเก่า ใช้ในการเรียนการสอน </t>
  </si>
  <si>
    <t>สำหรับทดแทนเครื่องเก่า ใช้ในการเรียนการสอน</t>
  </si>
  <si>
    <t xml:space="preserve">เป็นเงิน 16,200 บาท </t>
  </si>
  <si>
    <t>งบประมาณ  353,037  บาท</t>
  </si>
  <si>
    <t xml:space="preserve">5. ค่าหน้ากากอนามัย จำนวน 405 ชิ้น ๆละ 40 บาท </t>
  </si>
  <si>
    <t xml:space="preserve"> - ค่าที่พัก  สำหรับผู้เข้าร่วมโครงการและวิทยากร</t>
  </si>
  <si>
    <t>สนง.คณะ</t>
  </si>
  <si>
    <t>ตัว</t>
  </si>
  <si>
    <t xml:space="preserve">มีความละเอียดของภาพสูงสุดไม่น้อยกว่า 1920 x 1080 pixel </t>
  </si>
  <si>
    <t>มี frame rateไม่น้อยกว่า 30 ภาพต่อวินาที (frame per second) ที่ความละเอียด 1920 x 1080 pixel</t>
  </si>
  <si>
    <t>ต้องมีขนาดของ เลนส์ (Lens) 2.8 mm โดยสามารถแสดงภาพได้ไม่ต่ำว่า 114 องศา</t>
  </si>
  <si>
    <t>ใช้เทคโนโลยี IR-Cut filter หรือ Infrared Cut-off Removable (ICR) สำหรับการบันทึกภาพได้ทั้งกลางวันและกลางคืนโดยอัตโนมัติและ มีระยะการตรวจสอบสัญญาณของ IR ไม่น้อยกว่า 30 เมตร</t>
  </si>
  <si>
    <t>มีความไวแสงน้อยสุด ไม่มากกว่า 0.01 LUX สำหรับการแสดงภาพสี (Color) มีขนาดตัวรับภาพ (Image Sensor) ไม่น้อยกว่า 1/2.8 นิ้ว</t>
  </si>
  <si>
    <t xml:space="preserve">สามารถตรวจจับความเคลื่อนไหวอัตโนมัติ (Motion Detection) ได้ , ตรวจสอบการปิดบังกล้อง (video tampering alarm) และ illegal login </t>
  </si>
  <si>
    <t>สามารถแสดงรายละเอียดของภาพที่มีความแตกต่างของแสงมาก (Wide Dynamic Range หรือ Super Dynamic Range) ได้</t>
  </si>
  <si>
    <t>สามารถส่งสัญญาณภาพ (Streaming) ไปแสดงได้อย่างน้อย 2 แหล่ง</t>
  </si>
  <si>
    <t>มีเทคโนโลยีการกำจัดสัญญาณรบกวนภาพในเวลากลางคืน (DNR : Digital Noise Reduction) และ มีฟังก์ชั่นชดเชยแสง (Back Light Compensation)</t>
  </si>
  <si>
    <t>สามารถปรับค่าฟังก์ชั่นภาพได้ เช่น Saturation , brightness , contrast , sharpness , AGC , white balance โดยสามารถปรับค่าได้ผ่าน client software หรือ web browser</t>
  </si>
  <si>
    <t>สามารถส่งสัญญาณภาพได้ตามมาตรฐาน H.265 เป็นอย่างน้อย</t>
  </si>
  <si>
    <t>สามารถใช้งานตามมาตรฐาน IPv4 และ IPv6 ได้</t>
  </si>
  <si>
    <t>มีช่องเชื่อมต่อระบบเครือข่าย (Network Interface) แบบ 10/100 Base-T หรือดีกว่า และ สามารถทำงานได้ตามมาตรฐาน IEEE 802.3af หรือ IEEE 802.3at (Power over Ethernet) ในช่องเดียวกันได้</t>
  </si>
  <si>
    <t xml:space="preserve">ผลผลิต   ผู้สำเร็จการศึกษาด้านสังคมศาสตร์ </t>
  </si>
  <si>
    <t>โครงการพัฒนาสิ่งอำนวยความสะดวก สภาพแวดล้อมและการจัดการเรียนการสอนให้ทันสมัย (C)   (โครงการที่  23)</t>
  </si>
  <si>
    <t>ตัวกล้องได้มาตรฐาน IP67 หรือดีกว่า</t>
  </si>
  <si>
    <t>สามารถทำงานได้ที่อุณหภูมิ -30 °C ถึง 60 °C เป็นอย่างน้อย</t>
  </si>
  <si>
    <t>สามารถใช้งานกับมาตรฐาน HTTP, HTTPS, TCP/IP , ICMP , DHCP , DNS , RTP , RTSP , RTCP , NTP , IGMP , QoS , UDPได้เป็นอย่างน้อย</t>
  </si>
  <si>
    <t>สามารถปรับค่าฟังก์ชั่นภาพได้เช่น saturation , brightness , contrast , sharpness , AGC , white balance โดยสามารถปรับได้ผ่านทั้ง client software และ  web browser</t>
  </si>
  <si>
    <t>ต้องมี Software Development Kit (SDK) หรือ Application Programming Interface (API) ในรูปแบบแผ่น CD หรือ DVD ที่มีลิขสิทธิ์ถูกต้อง หรือสามารถ Download จากเว็บไซต์ผู้ผลิต</t>
  </si>
  <si>
    <t>รองรับการตรวจสอบภาพจากมือถือ หรือ Smart Phone ได้</t>
  </si>
  <si>
    <t>ได้รับมาตรฐานด้านความปลอดภัยต่อผู้ใช้งาน</t>
  </si>
  <si>
    <t>ผู้ผลิตต้องได้รับมาตรฐานด้านระบบการจัดการสิ่งแวดล้อม</t>
  </si>
  <si>
    <t>ผู้ผลิตต้องได้รับมาตรฐานด้านการบริหารจัดการหรือบริหารงานที่มีคุณภาพ</t>
  </si>
  <si>
    <t xml:space="preserve">- มีหน่วยประมวลผลกลาง (CPU)  6 แกนหลัก (6 core) จำนวน 1 หน่วย โดยมีคุณลักษณะ อย่างใดอย่างหนึ่ง หรือดีกว่า ดังนี้ </t>
  </si>
  <si>
    <t>1) ในกรณีที่มีหน่วยความจำแบบ Cache Memory รวมในระดับ (Level) เดียวกัน ขนาด 12 MB ต้องมีความเร็วสัญญาณนาฬิกาพื้นฐาน  2.6 GHz และมีเทคโนโลยีเพิ่มสัญญาณนาฬิกาได้ในกรณีที่ต้องใช้ความสามารถในการประมวลผลสูง</t>
  </si>
  <si>
    <t xml:space="preserve">- มีหน่วยความจาหลัก (RAM) ชนิด DDR4 ขนาด 8 GB </t>
  </si>
  <si>
    <t xml:space="preserve">- มีหน่วยจัดเก็บข้อมูล ชนิด Solid State Drive ขนาดความจุ 512GB จานวน 1 หน่วย </t>
  </si>
  <si>
    <t xml:space="preserve">- มีหน่วยประมวลผลเพื่อแสดงภาพที่มีความสามารถในการใช้หน่วยความจาหลักในการแสดงภาพขนาด 4GB </t>
  </si>
  <si>
    <t xml:space="preserve">- มีช่องเชื่อมต่อแบบ HDMI  จำนวน 1 ช่อง </t>
  </si>
  <si>
    <t>- มีช่องเชื่อมต่อระบบเครือข่าย (Network Interface) แบบ 10/100/1000 Base-T จำนวน1 ช่อง</t>
  </si>
  <si>
    <t>จอฉายภาพ (แบบมอเตอร์)</t>
  </si>
  <si>
    <t>ชุด</t>
  </si>
  <si>
    <t xml:space="preserve">คุณลักษณะ </t>
  </si>
  <si>
    <t>เส้นทะแยงมุม 180 นิ้ว พร้อมติดตั้ง</t>
  </si>
  <si>
    <t>1. เป็นจอรับภาพชนิดควบคุมการขึ้นลงของจอภาพ และม้วนเก็บด้วยมอเตอร์ไฟฟ้า</t>
  </si>
  <si>
    <t>2. มอเตอร์ไฟฟ้า เป็นชนิดที่สามารถหมุนย้อนกลับได้ ซึ่งสามารถควบคุมการหยุดของจอได้ทุกตำแหน่งและจะหยุดอัตโนมัติเมื่อขึ้นสุดหรือลงสุด</t>
  </si>
  <si>
    <t>5. กระบอกจอออกแบบให้สามารถติดตั้งกับผนังหรือเพดานได้</t>
  </si>
  <si>
    <t>เครื่องสำรองไฟ</t>
  </si>
  <si>
    <t>คุณลักษณะพื้นฐาน</t>
  </si>
  <si>
    <t>- สามารถสำรองไฟฟ้าได้ไม่น้อยกว่า 15 นาที</t>
  </si>
  <si>
    <t>เครื่องปรับอากาศ</t>
  </si>
  <si>
    <t>โต๊ะ (ไม้)</t>
  </si>
  <si>
    <t>- ขนาด 150 x 80 x 75 cm.</t>
  </si>
  <si>
    <t>- ขาโต๊ะและแผ่นบังหน้าโต๊ะทำด้วยไม้พาร์ทิเคิลบอร์ด ปิดผิวพีวีซี ปิดขอบด้วยพีวีซีโดยรอบ</t>
  </si>
  <si>
    <t>- ขาโต๊ะมีปุ่มปรับระดับสูงต่ำ</t>
  </si>
  <si>
    <t>- มีลิ้นชัก 2 ลิ้นชัก  พร้อมกุญแจล๊อค</t>
  </si>
  <si>
    <t>- มีถาดพลาสติกใส่เครื่องเขียน 1 ชิ้น</t>
  </si>
  <si>
    <t>ปั๊มน้ำอัมโนมัติ</t>
  </si>
  <si>
    <t>เสียงมอเตอร์ขณะทำงานเบา และแรงดันนํ้าคงที่</t>
  </si>
  <si>
    <t>ฉลากประหยัดไฟเบอร์ 5 ช่วยประหยัดค่าใช้จ่าย</t>
  </si>
  <si>
    <t>หัวปั๊มทองแดงผสม ทนทาน ทนทานต่อการเกิดสนิม</t>
  </si>
  <si>
    <t>ระบบป้องกันน้ำไหลย้อนกลับ มีเช็ควาล์วแผ่นกลม เคลื่อนที่แนวตั้งจึงปิดน้ำได้สนิท</t>
  </si>
  <si>
    <t>Thermal Protector ป้องกันมอเตอร์ไหม้ในสภาวะที่ใช้งานผิดปกติ</t>
  </si>
  <si>
    <t>มอเตอร์รับประกันทั้งหมด 5 ปี มั่นใจในการใช้งาน</t>
  </si>
  <si>
    <t xml:space="preserve">ปั๊มน้ำ ปั้มน้ำออโต้ ปั๊มน้ำอัตโนมัติ </t>
  </si>
  <si>
    <t>ปั้มน้ำอัตโนมัติมอเตอร์ 300 วัตต์</t>
  </si>
  <si>
    <t xml:space="preserve">ระยะส่ง สูง 20 เมตร </t>
  </si>
  <si>
    <t xml:space="preserve">ระยะดูด 8เมตร </t>
  </si>
  <si>
    <t>จุดที่ใช้น้ำ 1-7จุด</t>
  </si>
  <si>
    <t>ขนาดท่อ 1"</t>
  </si>
  <si>
    <t>กระดานฟลิปชาร์ท</t>
  </si>
  <si>
    <t xml:space="preserve">- กระดานฟลิปชาร์ท พร้อมไวท์บอร์ดในตัว </t>
  </si>
  <si>
    <t xml:space="preserve">- มีความแข็งแรง ทนทานเหมาะสำหรับการใช้งานเป็นประจำ </t>
  </si>
  <si>
    <t xml:space="preserve">- เปลี่ยนกระดาษง่าย และยังสามารถใช้เป็นไวท์บอร์ดเขียนลบได้ดี </t>
  </si>
  <si>
    <t xml:space="preserve">- สามารถใส่กระดาษฟลิปชาร์ทได้มากกว่า 50 แผ่น </t>
  </si>
  <si>
    <t xml:space="preserve">- มาพร้อมปากกาไวท์บอร์ด แปรงลบกระดาน และกระดาษฟลิปชาร์ท 1 ชุด </t>
  </si>
  <si>
    <t xml:space="preserve">- มีรางสำหรับวางแปรงลบกระดาน ขาด้านหลังสามารถพับเก็บได้ </t>
  </si>
  <si>
    <t xml:space="preserve">- โครงเหล็กอบสีสูง 180 ซม. * ขนาดหน้ากระดาน (กว้าง x ยาว) : 55 x 80 ซม. </t>
  </si>
  <si>
    <t>เก้าอี้สำนักงาน</t>
  </si>
  <si>
    <t>เก้าอี้พนักพิงต่ำ แขน PP ขาตัน มีโช๊ค โยก 2 มิติ</t>
  </si>
  <si>
    <t>ขนาด 60x70x95 CM.</t>
  </si>
  <si>
    <t>สาขา รปศ.</t>
  </si>
  <si>
    <t>ก่อสร้างคูระบายน้ำแบบตัว U  โดยการก่ออิฐบ็อก พร้อม</t>
  </si>
  <si>
    <t>ฉาบเรียบด้านใน ขนาดกว้าง 12 นิ้ว ลึก 12 นิ้ว</t>
  </si>
  <si>
    <t>พื้นเทด้วยปูนด้วยคอนกรีต ด้านบนมีฝาปิดทำด้วยเหล็ก</t>
  </si>
  <si>
    <t>ความยาวรอบตัวอาคาร 250 เมตร ทั้งด้านหน้า และ</t>
  </si>
  <si>
    <t>ด้านหลังทั้งด้านหน้าและด้านหลังตัวอาคาร</t>
  </si>
  <si>
    <t>โดยดำเนินการเป็นไปตามรูปแบบรายการกำหนด</t>
  </si>
  <si>
    <t>ปรับปรุงคูระบายน้ำรอบตัวอาคาร4 คณะมนุษยศาสตร์</t>
  </si>
  <si>
    <t>และสังคมศาสตร์ โดยการจัดทำคูระบายน้ำ เพื่อไม่ให้น้ำ</t>
  </si>
  <si>
    <t>ท่วมขัง จำนวน 1 รายการ เป็นเงิน 450,000  บาท</t>
  </si>
  <si>
    <t xml:space="preserve">จอภาพสี ขนาด 23.8 นิ้ว </t>
  </si>
  <si>
    <t>จอภาพ LCD wide screen แหล่งกำเนิดแสงด้านหลังเป็น IPS Whit LED back light technology หรือดีกว่า ขนาดหน้าจอแสดงผลไม่ต่ำกว่า 23 นิ้ว และมีคุณสมบัติในการลดแสงสะท้อน</t>
  </si>
  <si>
    <t>Viewing Angle ไม่น้อยกว่า 178 องศา ตามแนวนอน/178 องศา ตามแนวตั้ง</t>
  </si>
  <si>
    <t>ค่าความสว่าง(Brightness)ไม่น้อยกว่า 300 nits (cd/m2)</t>
  </si>
  <si>
    <t>ค่าความคมชัด (Contrast Ratio) ไม่น้อยกว่า 1000:1</t>
  </si>
  <si>
    <t>ความเร็วในการตอบสนองภาพ (Response rate) ไม่มากกว่า 5 ms</t>
  </si>
  <si>
    <t>ความสามารถในการแสดงสี (Color Depth Support) ไม่น้อยกว่า 16.7 ล้านสี</t>
  </si>
  <si>
    <t>ความละเอียด (Resolution) ไม่น้อยกว่า 1920 x 1080 Pixels</t>
  </si>
  <si>
    <t>มีพอร์ตเชื่อมต่อ ชนิด HDMI และ VGA</t>
  </si>
  <si>
    <t xml:space="preserve">1.1.11  จอภาพสี ขนาด 23.8 นิ้ว </t>
  </si>
  <si>
    <t>1.1.12  เครื่องคอมพิวเตอร์</t>
  </si>
  <si>
    <t>ประเด็นยุทธศาสตร์  การพัฒนาท้องถิ่น</t>
  </si>
  <si>
    <t xml:space="preserve"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(โครงการที่ 6)  </t>
  </si>
  <si>
    <t>งบประมาณ  157,284  บาท</t>
  </si>
  <si>
    <t>รายการ ค่าตอบแทนวิทยากร</t>
  </si>
  <si>
    <t xml:space="preserve">รายการ ค่าใช้สอยในกิจกรรม </t>
  </si>
  <si>
    <t>ครั้ง</t>
  </si>
  <si>
    <t>รายการ ค่าวัสดุในกิจกรรม</t>
  </si>
  <si>
    <t>รายการ  ค่าอาหาร</t>
  </si>
  <si>
    <t>รายการ  ค่าวัสดุในกิจกรรม</t>
  </si>
  <si>
    <t>รายการ  ค่าตอบแทนวิทยากร</t>
  </si>
  <si>
    <t>รายการ  ค่าใช้สอยในกิจกรรม</t>
  </si>
  <si>
    <t>กิจกรรมที่  8  การพัฒนาแหล่งท่องเที่ยวทางวัฒนธรรม  (การท่องเที่ยว)</t>
  </si>
  <si>
    <t xml:space="preserve"> - ค่าพาหนะของอาจารย์ 3 คน จำนวน 2 ครั้ง เป็นเงิน</t>
  </si>
  <si>
    <t xml:space="preserve"> 8,640 บาท</t>
  </si>
  <si>
    <t xml:space="preserve">เป็นเงิน 7,200  บาท </t>
  </si>
  <si>
    <t xml:space="preserve">  - ค่าที่พัก 1 คน x 600 บาท/คืน x 3 คืน  </t>
  </si>
  <si>
    <t xml:space="preserve"> - ค่าที่พัก 2 คน x 600 บาท/คืน x 3 คืน x 2 ครั้ง   </t>
  </si>
  <si>
    <t xml:space="preserve">  x 2 ครั้ง เป็นเงิน 1,600 บาท</t>
  </si>
  <si>
    <t xml:space="preserve">รวมเงินทั้งสิ้น 20,200 บาท </t>
  </si>
  <si>
    <t xml:space="preserve"> - สีไม้ระบายน้ำ 48 สี จำนวน 2 กล่อง x 244 บาท</t>
  </si>
  <si>
    <t>งบประมาณ  11,700 บาท</t>
  </si>
  <si>
    <t>งบประมาณ  12,200 บาท</t>
  </si>
  <si>
    <t xml:space="preserve"> - ค่าสำเนาเอกสารและอุปกรณ์การประชุม </t>
  </si>
  <si>
    <t xml:space="preserve">จำนวน 50 ชุด x 30 บาท  เป็นเงิน  1,500 บาท </t>
  </si>
  <si>
    <t xml:space="preserve">จำนวน 50 ชุด x 40 บาท  เป็นเงิน  2,000 บาท </t>
  </si>
  <si>
    <t xml:space="preserve">โครงการ   พัฒนาระบบบริหารจัดการมหาวิทยาลัยสู่ความเป็นเลิศ (โครงการที่  22)       </t>
  </si>
  <si>
    <t>แผนงาน   พื้นฐานด้านการพัฒนาและเสริมสร้างศักยภาพทรัพยากรมนุษย์</t>
  </si>
  <si>
    <t>ผลผลิตที่ 1  ผู้สำเร็จการศึกาด้านสังคมศาสตร์</t>
  </si>
  <si>
    <t>กิจกรรมที่ 1  กฎหมายเพื่อเยาวชน</t>
  </si>
  <si>
    <t>กิจกรรมที่ 2  อบรมการเขียนรายงานสรุปโครงการ</t>
  </si>
  <si>
    <t xml:space="preserve">กิจกรรมที่ 3  อบรมถอดบทเรียน </t>
  </si>
  <si>
    <t>กิจกรรมที่ 5  ทำนุบำรุงศิลปวัฒรธรรมร่วมกับชุมชน (รองกิจการนักศึกษา)</t>
  </si>
  <si>
    <t>รองวิชาการ</t>
  </si>
  <si>
    <t>ผลผลิตที่ 1  ผู้สำเร้จการศึกษาด้านสังคมศาสตร์</t>
  </si>
  <si>
    <t>กิจกรรมที่ 1 พัฒนาบุคลากรหลักสูตรรัฐประศาสนศาสตร์</t>
  </si>
  <si>
    <t xml:space="preserve"> ครั้ง</t>
  </si>
  <si>
    <t>รายการ  ค่าตอบแทน</t>
  </si>
  <si>
    <t>รายการ  ค่าใชสอยในกิจกรรม</t>
  </si>
  <si>
    <t xml:space="preserve">รายการ  ค่าวัสดุ </t>
  </si>
  <si>
    <t>รายการ  ค่าตอบแทนในกิจกรรม</t>
  </si>
  <si>
    <t>ผลผลิต  ผู้สำเร้จการศึกษาด้านสังคมศาสตร์</t>
  </si>
  <si>
    <t>ประเด็นยุทธศาสตร์ที่ 3 ยกระดับคุณภาพการศึกษา</t>
  </si>
  <si>
    <t>ผลผลิตที่ 1 ผู้สำเร้จการศึกษาด้านสังคมศาสตร์</t>
  </si>
  <si>
    <t xml:space="preserve">กิจกรรมที่ 1  อบรมภาษาอังกฤษเพื่อประยุกต์ใช้ในศตวรรษที่ 21 </t>
  </si>
  <si>
    <t>รายการ  วัสดุในกิจกรรม</t>
  </si>
  <si>
    <t>สาขาภาษาไทย</t>
  </si>
  <si>
    <t>สาขาออกแบบนิเทศศิลป์</t>
  </si>
  <si>
    <t>สาขาภาษาอังกฤษ</t>
  </si>
  <si>
    <t>กิจกรรมที่ 1   เสริมสร้างและพัฒนาสมรรถนะด้านวิชาการบุคลากรสาขาวิชาการพัฒนาชุมชน</t>
  </si>
  <si>
    <t>สาขาพัฒนาชุมชน</t>
  </si>
  <si>
    <t>รายการ  ค่าวัสดุสำนักงาน</t>
  </si>
  <si>
    <t xml:space="preserve"> รายการ  ค่าใช้สอยในกิจกรรม</t>
  </si>
  <si>
    <t>ผลผลิตที่ 1 ผู้สำเร็จการศึกษาด้านสังคมศาสตร์</t>
  </si>
  <si>
    <t>รายการ ค่าวัสดุสำนักงาน</t>
  </si>
  <si>
    <t>สนง.คณะ (รองแผน งป.)</t>
  </si>
  <si>
    <t>กิจกรรมที่ 3  ประกันคุณภาพการศึกษาภายในคณะ</t>
  </si>
  <si>
    <t>รายการ ค่าตอบแทนกรรมการประเมิน</t>
  </si>
  <si>
    <t>รายการ ค่าใช้สอยในกิจกรรม</t>
  </si>
  <si>
    <t>รายการ ค่าตอบแทนกรรมการประจำคณะ</t>
  </si>
  <si>
    <t>รายการ ค่าอาหาร อาหารว่าง เครื่องดื่ม</t>
  </si>
  <si>
    <t>รายการ ค่าพาหนะ</t>
  </si>
  <si>
    <t>รายการ ค่าวัสดุในการจัดกิจกรรม</t>
  </si>
  <si>
    <t>รายการ  ค่าเช่าเครื่องถ่ายเอกสาร</t>
  </si>
  <si>
    <t>รายการ  ค่าซ่อมครุภัณฑ์</t>
  </si>
  <si>
    <t>6. แผนปฏิบัติงานและแผนการใช้จ่ายงบประมาณเงินรายได้  ประจำปีงบประมาณ 2563</t>
  </si>
  <si>
    <t>ประเด็นยุทธศาสตร์ ที่ 4 การพัฒนาระบบบริหารจัดการ</t>
  </si>
  <si>
    <t>รายการ  ค่าวัสดุประกันคุณภาพการศึกษาของหลักสูตร</t>
  </si>
  <si>
    <t>ตู้</t>
  </si>
  <si>
    <t>รายการ  กล้องโทรทัศน์วงจรปิด</t>
  </si>
  <si>
    <t>รายการ  เครื่องคอมพิวเตอร์โน๊ตบุ๊ค</t>
  </si>
  <si>
    <t>รายการ   จอฉายภาพ</t>
  </si>
  <si>
    <t xml:space="preserve"> ชุด</t>
  </si>
  <si>
    <t>รายการ   เครื่องสำรองไฟ</t>
  </si>
  <si>
    <t>รายการ   เครื่องปรับอากาศ</t>
  </si>
  <si>
    <t xml:space="preserve"> ตัว</t>
  </si>
  <si>
    <t xml:space="preserve">รายการ  โต๊ะ (ไม้) </t>
  </si>
  <si>
    <t>รายการ  ปั้มน้ำอัตโนมัติ</t>
  </si>
  <si>
    <t>รายการ  กระดานคลิปชาร์ท</t>
  </si>
  <si>
    <t>รายการ  เก้าอี้สำนักงาน</t>
  </si>
  <si>
    <t xml:space="preserve">โครงการ  พัฒนานักศึกษาให้มีคุณลักษณะตามอัตลักษณ์บัณฑิต 4 ประการ (โครงการที่ 15) </t>
  </si>
  <si>
    <t>กิจกรรมที่ 2   พัฒนาผลงานทางวิชาการของอาจารย์หลักสูตรรัฐศาสตร์(ปกครองท้องถิ่น)</t>
  </si>
  <si>
    <t>งบประมาณ   23,200  บาท</t>
  </si>
  <si>
    <t xml:space="preserve">ค่าวิทยากร 2 คน x 6 ชั่วโมง  x 1,200 บาท </t>
  </si>
  <si>
    <t>เป็นเงิน 14,400   บาท</t>
  </si>
  <si>
    <t xml:space="preserve">         -</t>
  </si>
  <si>
    <t xml:space="preserve">จำนวน 12 คน x 200 บาท x 2 วัน  </t>
  </si>
  <si>
    <t xml:space="preserve">ค่าถ่ายเอกสารและจัดทำเล่ม </t>
  </si>
  <si>
    <t xml:space="preserve">จำนวน 20 เล่ม x 200 บาท  </t>
  </si>
  <si>
    <t xml:space="preserve">เป็นเงิน 4,000 บาท </t>
  </si>
  <si>
    <t>กิจกรรมที่ 3   สานสัมพันธ์ครอบครัวสิงห์นคร  (ปกครองท้องถิ่น)</t>
  </si>
  <si>
    <t>กิจกรรมที่ 4  พัฒนานักศึกษาชั้นปีที่ 4  (ปกครองท้องถิ่น)</t>
  </si>
  <si>
    <t>กิจกรรมที่ 5  สัมมนาทางรัฐศาสตร์และประศาสนศาสตร์ (ปกครองท้องถิ่น)</t>
  </si>
  <si>
    <t>กิจกรรมที่  6  ศึกษาดูงาน (ปกครองท้องถิ่น)</t>
  </si>
  <si>
    <t>กิจกรรมที่ 7   BE  Inspired  พบปราชญ์วาดอนาคต (อังกฤษธรุกิจ)</t>
  </si>
  <si>
    <t>กิจกรรมที่  8  BE Professional : เสริมสร้างทักษะวิชาชีพ  (อังกฤษธรุกิจ)</t>
  </si>
  <si>
    <t>กิจกรรมที่ 9   BE  Open Up  เปิดโลกกว้างศึกษาดูงานธุรกิจ  (อังกฤษธรุกิจ)</t>
  </si>
  <si>
    <t>กิจกรรมที่ 10  เตรียมความพร้อมพัฒนานักศึกษาสาวิชาการพัฒนาชุมชน (พัฒนาชุมชน)</t>
  </si>
  <si>
    <t xml:space="preserve">กิจกรรมที่ 11  ส่งเสริมอัตลักษณ์ คุณลักษณ์ จริยธรรม (กีฬาสามัคคีและทำบุญสาขา) (พัฒนาชุมชน)    </t>
  </si>
  <si>
    <t xml:space="preserve">กิจกรรมที่ 12  เตรียมความพร้อมบัณฑิตและปัจฉิมนิเทศ นศ.พัฒนาชุมชน (พัฒนาชุมชน)    </t>
  </si>
  <si>
    <t>งบประมาณ   130,320  บาท</t>
  </si>
  <si>
    <t>งบประมาณ    40,000 บาท</t>
  </si>
  <si>
    <t>- ค่าข้อสอบวัดความรู้ 65 x 10 = 650 บาท</t>
  </si>
  <si>
    <t>- ค่าเอกสารเตรียมความพร้อม 65 x 20 = 1,300 บาท</t>
  </si>
  <si>
    <t>- ค่าดินสอ 65 x 5 = 325 บาท</t>
  </si>
  <si>
    <t>- ค่ายางลบ 65 x 5 = 325 บาท</t>
  </si>
  <si>
    <t>- ค่าปากกาแดง 65 x 5 = 325 บาท</t>
  </si>
  <si>
    <t>- ค่าปากกาน้ำเงิน 65 x 5 = 325 บาท</t>
  </si>
  <si>
    <t>- ค่าแฟ้ม 65 x 5 = 325 บาท</t>
  </si>
  <si>
    <t>- ค่าสมุด 65 x 10 = 650 บาท</t>
  </si>
  <si>
    <t>- ค่าวัสดุคอมพิวเตอร์ 5,000 บาท</t>
  </si>
  <si>
    <t>- ค่าสื่อการสอน 5,000 บาท</t>
  </si>
  <si>
    <t xml:space="preserve">- ค่าวัสดุจัดกิจกรรม 10,000 บาท </t>
  </si>
  <si>
    <t>1.2.1   ค่าวัสดุในกิจกรรม</t>
  </si>
  <si>
    <t xml:space="preserve">เป็นเงิน  960 บาท </t>
  </si>
  <si>
    <t xml:space="preserve">  - ค่าป้ายไวนิลประชาสัมพันธ์ ขนาด 4 x เมตร x 1 ป้าย</t>
  </si>
  <si>
    <t>งบประมาณ 68,000  บาท</t>
  </si>
  <si>
    <t xml:space="preserve">เป็นเงิน 11,600 บาท </t>
  </si>
  <si>
    <t xml:space="preserve"> ค่าอาหารกลางวัน อาหารว่างและเครื่องดื่ม </t>
  </si>
  <si>
    <t xml:space="preserve">จำนวน 100 คน x 100 บาท  เป็นเงิน 10,000 บาท </t>
  </si>
  <si>
    <t>ค่าเช่าเหมารถตู้ จำนวน   3 คัน x 1,800 บาท</t>
  </si>
  <si>
    <t>ค่าน้ำมันเชื้อเพลิงรถยนต์ จำนวน 3 คัน x 1,000 บาท</t>
  </si>
  <si>
    <t xml:space="preserve">เป็นเงิน 3,000 บาท </t>
  </si>
  <si>
    <t xml:space="preserve">สำนักงานคณะ (รองวิชาการ) </t>
  </si>
  <si>
    <t>รายการ ค่าอาหาร อาหารว่างและเครื่องดื่ม</t>
  </si>
  <si>
    <t>สนง.คณะ (รองกิจการ นศ.)</t>
  </si>
  <si>
    <t>กิจกรรมที่ 1 ศิษย์เก่าคืนถิ่น</t>
  </si>
  <si>
    <t>รายการ ค่าอาหาร อาหารว่างเครื่องดื่ม</t>
  </si>
  <si>
    <t>ประเด็นยุทธศาสตร์ ที่ 3 ยกระดับคุณภาพการศึกษา</t>
  </si>
  <si>
    <t>สาขาการปกครอง</t>
  </si>
  <si>
    <t xml:space="preserve">กิจกรรมที่ 1 ส่งเสริมอัตลักษณ์นักปกครองท้องถิ่น   </t>
  </si>
  <si>
    <t>กิจกรรมที่ 2 พัฒนาผลงานทางวิชาการของอาจารย์หลักสูตรรัฐศาสตร์</t>
  </si>
  <si>
    <t>กิจกรรมที่ 3 สานสัมพันธ์ครอบครัวสิงห์นคร</t>
  </si>
  <si>
    <t>รายการ ค่าใช้สอย</t>
  </si>
  <si>
    <t>รายการ ค่าวัสดสำนักงาน</t>
  </si>
  <si>
    <t>กิจกรรมที่ 4 พัฒนานักศึกษาชั้นปีที่ 4</t>
  </si>
  <si>
    <t>รายการ ค่าวัสดุ</t>
  </si>
  <si>
    <t xml:space="preserve">กิจกรรมที่ 5 สัมมนาทางรัฐศาสตร์และประศาสนศาสตร์ </t>
  </si>
  <si>
    <t>กิจกรรมที่ 7  BE  Inspired  พบปราชญ์วาดอนาคต</t>
  </si>
  <si>
    <t xml:space="preserve">กิจกรรมที่ 8 BE Professional : เสริมสร้างทักษะวิชาชีพ </t>
  </si>
  <si>
    <t xml:space="preserve">กิจกรรมที่ 9 BE  Open Up  เปิดโลกกว้างศึกษาดูงานธุรกิจ </t>
  </si>
  <si>
    <t>กิจกรรมที่ 10 เตรียมความพร้อมพัฒนานักศึกษาสาวิชาการพัฒนาชุมชน</t>
  </si>
  <si>
    <t>กิจกรรมที่ 11   ส่งเสริมอัตลักษณ์ คุณลักษณ์ จริยธรรม (กีฬาสามัคคีและทำบุญสาขา)</t>
  </si>
  <si>
    <t>1.3.1  ค่าวัสดุจัดกิจกรรม</t>
  </si>
  <si>
    <t>รายการ ค่าวัสดุในกกิจกรรม</t>
  </si>
  <si>
    <t>รายการ ค่าตอบแทน</t>
  </si>
  <si>
    <t>1.3.1  ค่าวัสดุในการจัดกิจกรรม</t>
  </si>
  <si>
    <t xml:space="preserve">รายการ ค่าใช้สอย </t>
  </si>
  <si>
    <t>รายการ ค่าวัสดุศึกษาดูงาน</t>
  </si>
  <si>
    <t>สาขานิติศาสตร์</t>
  </si>
  <si>
    <t>สาขาวิชาการจัดการสารสนเทศ</t>
  </si>
  <si>
    <t>สาขาวิชาการท่องเที่ยว</t>
  </si>
  <si>
    <t>สาขาการจัดการวัฒนธรรมเชิงเศรษฐกิจสร้างสรรค์</t>
  </si>
  <si>
    <t>รายการ ค่าอาหาร</t>
  </si>
  <si>
    <t>รายการ  วัสดุฝึก สื่อ สอนสอบ สาขาวิชา</t>
  </si>
  <si>
    <t>รายการ  ค่าเบี้ยเลี้ยง ค่าที่พัก ค่าพาหนะ</t>
  </si>
  <si>
    <t>1/ครั้ง</t>
  </si>
  <si>
    <t>ชื่อผลผลิตที่ 1 ผลงานทำนุศิลปวัฒนธรรม</t>
  </si>
  <si>
    <t>กิจกรรมที่ 1 ส่งเสริมคุณธรรมจริยธรรมแก่นักศึกษา</t>
  </si>
  <si>
    <t>สาขาปกครองท้องถิ่น</t>
  </si>
  <si>
    <t>กิจกรรมที่ 3 เผยแพร่สารสนเทศศิลปวัฒนธรรมท้องถิ่น</t>
  </si>
  <si>
    <t>กิจกรรมที่ 4 ศิลป์อาสาคนสร้างสรรค์</t>
  </si>
  <si>
    <t>กิจกรรมที่ 5 ทำนุบำรุงศิลปวัฒนธรรมร่วมกับชุมชน</t>
  </si>
  <si>
    <t>กิจกรรมที่ 6 การพัฒนาแหล่งเรียนรู้ด้านศิลปวัฒนธรรม ประเพณี ภูมิปัญญาท้องถิ่น</t>
  </si>
  <si>
    <t>กิจกรรมที่ 7 เรียนรู้ภูมิปัญญาและวัฒนธรรมท้องถิ่น</t>
  </si>
  <si>
    <t>กิจกรรมที่ 8 การพัฒนาแหล่งท่องเที่ยวทางวัฒนธรรม</t>
  </si>
  <si>
    <t>กิจกรรมที่ 3 วารสารวิชาการ</t>
  </si>
  <si>
    <t>กิจกรรมที่ 1 เสริมสร้างและพัฒนาสมรรถนะด้านวิชาการบุคลากรสาขาวิชาการพัฒนาชุมชน</t>
  </si>
  <si>
    <t>กิจกรรมที่ 1 เตรียมความพร้อมรองรับการประกันคุณภาพการศึกษา</t>
  </si>
  <si>
    <t>กิจกรรมที่ 2 การวิจัย พัฒนา และประกันคุณภาพหลักสูตร</t>
  </si>
  <si>
    <t>กิจกรรมที่ 3 ประกันคุณภาพ</t>
  </si>
  <si>
    <t>กิจกรรมที่ 4 จัดอบรมเชิงปฏิบัติการบทบาทนักศึกษากับงานประกันคุณภาพการศึกษา</t>
  </si>
  <si>
    <t xml:space="preserve">กิจกรรมที่ 5 ประชุมกรรมการประจำคณะ </t>
  </si>
  <si>
    <t>กิจกรรมที่ 1 ส่งเสริมอัตลักษณ์นักปกครองท้องถิ่น</t>
  </si>
  <si>
    <t>กิจกรรมที่ 3 สานสัมพันธ์ครอบครัวสิงค์นคร</t>
  </si>
  <si>
    <t>กิจกรรมที่ 4 พัฒนานักศึกษาชั้นปีที่4</t>
  </si>
  <si>
    <t>กิจกรรมที่ 5 สัมมนาทางรัฐศาสตร์และรัฐประศาสนศาสตร์</t>
  </si>
  <si>
    <t xml:space="preserve">กิจกรรมที่ 6 ศึกษาดูงาน </t>
  </si>
  <si>
    <t>กิจกรรมที่ 7 BE Inspired พบปราชญ์วาดอนาคต</t>
  </si>
  <si>
    <t>สาขาวิชาภาษาอังกฤษ</t>
  </si>
  <si>
    <t>กิจกรรมที่ 8 BE Professional เสริมสร้างทักษะวิชาชีพ</t>
  </si>
  <si>
    <t>กิจกรรมที่ 9 BE Open Up เปิดโลกกว้างศึกษาดูงานด้านธุรกิจ</t>
  </si>
  <si>
    <t>กิจกรรมที่ 10 เตรียมความพร้อมพัฒนานักศึกษาสาขาวิชาการพัฒนาชุมชน</t>
  </si>
  <si>
    <t>สาขาวิชาพัฒนาชุมชน</t>
  </si>
  <si>
    <t>กิจกรรมที่ 11 ส่งเสริมอัตลักษณ์ คุณลักษณ์ จริยธรรม (กีฬาสามัคคีและทำบุญสาขาการพัฒนาชุมชนเพื่อสืบสานวัฒนธรรม)</t>
  </si>
  <si>
    <t>กิจกรรมที่ 12 เตรียมความพร้อมบัณฑิตและปัจฉิมนิเทศ นักศึกษาสาขาวิชาพัฒนาชุมชน</t>
  </si>
  <si>
    <t xml:space="preserve">1/ครั้ง </t>
  </si>
  <si>
    <t>สาขาวิชาภาษาไทย</t>
  </si>
  <si>
    <t>สาขาการจัดการวัฒนธรรมเชิงเศรษฐกิจสร้างสร้างสรรค์</t>
  </si>
  <si>
    <t>สนง.คณะ (รองวิชาการ)</t>
  </si>
  <si>
    <t>สนง.คณะ (รองกิจการฯ)</t>
  </si>
  <si>
    <t xml:space="preserve">กิจกรรมที่ 1 ศิษย์เก่าคืนถิ่น </t>
  </si>
  <si>
    <t>ผลผลิตที่ 1 ผลงานทำนุศิลปวัฒนธรรม</t>
  </si>
  <si>
    <t>กิจกรรมที่ 8   การพัฒนาแหล่งท่องเที่ยวทางวัฒนธรรม  (สาขาการท่องเที่ยว)</t>
  </si>
  <si>
    <t>กิจกรรมที่ 7  เรียนรู้ภูมิปัญญาและวัฒนธรรมท้องถิ่น  (สาขาการจัดการวัฒนธรรมฯ)</t>
  </si>
  <si>
    <t xml:space="preserve">รายการ ค่าวัสดุ </t>
  </si>
  <si>
    <t xml:space="preserve">เป็นเงิน 18,000 บาท </t>
  </si>
  <si>
    <t xml:space="preserve">  - ค่าเช่าเหมารถตู้ จำนวน 10 ครั้ง  x  1,800 บาท </t>
  </si>
  <si>
    <t xml:space="preserve"> - ค่าน้ำมันรถจำนวน  10 x 1,000 บาท  </t>
  </si>
  <si>
    <t xml:space="preserve">เป็นเงิน 10,000 บาท </t>
  </si>
  <si>
    <t>1.2 ค่าวัสดุ</t>
  </si>
  <si>
    <t xml:space="preserve">1.2.1  วัสดุดำเนินกิจกรรม </t>
  </si>
  <si>
    <t>ค่าวัสดุ แผ่นพับ สมุด ปากกา แผ่นป้ายโรลอัฟประชสัมพันธ์</t>
  </si>
  <si>
    <t>คณะ  เป็นเงิน  50,000 บาท</t>
  </si>
  <si>
    <t>สนง.คณะ (รองวิชาการฯ)</t>
  </si>
  <si>
    <t>1.1.1 ค่าตอบแทนการสอน</t>
  </si>
  <si>
    <t>งบประมาณ   48,000  บาท</t>
  </si>
  <si>
    <t xml:space="preserve">  - ค่าตอบแทนการสอนรายชั่วโมง จำนวน 24 ชั่วโมง/</t>
  </si>
  <si>
    <t>สัปดาห์ x 10 สัปดาห์ x 200 บาท  เป็นเงิน 48,000 บาท</t>
  </si>
  <si>
    <t>กิจกรรมที่ 1  ส่งเสริมคุณธรรมจริยธรรมแก่นักศึกษา  (รปศ.)</t>
  </si>
  <si>
    <t>กิจกรรมที่ 1 ส่งเสริมคุณธรรมจริยธรรมแก่นักศึกษา (รปศ.)</t>
  </si>
  <si>
    <t>กิจกรรมที่  1  กฎหมายเพื่อเยาวชน  (นิติศาสตร์)</t>
  </si>
  <si>
    <t>กิจกรรมที่ 2 อบรมการเขียนรายงานสรุปโครงการ  (ภาษาไทย)</t>
  </si>
  <si>
    <t>กิจกรรมที่ 3 อบรมถอดบทเรียน  (ภาษาไทย)</t>
  </si>
  <si>
    <t>กิจกรรมที่  3 อบรมพัฒนาบุคลากรให้มีความรู้ เข้าใจเกี่ยวกับระบบกลไกด้านการเงิน การเบิกจ่าย และพัสดุ   (สนง.คณะ รองคณบดีฝ่ายวางแผนฯ)</t>
  </si>
  <si>
    <t>กิจกรรมที่  2   พัฒนาบุคลากร (สนง.คณะ)</t>
  </si>
  <si>
    <t>กิจกรรมที่ 1 อบรมภาษาอังกฤษเพื่อประยุกต์ใช้ในศตวรรษที่ 21 (ภาษาไทย)</t>
  </si>
  <si>
    <r>
      <t xml:space="preserve">กิจกรรมที่  6   </t>
    </r>
    <r>
      <rPr>
        <b/>
        <sz val="12"/>
        <color theme="1"/>
        <rFont val="TH SarabunPSK"/>
        <family val="2"/>
      </rPr>
      <t xml:space="preserve">การพัฒนาแหล่งเรียนรู้ด้านศิลปวัฒนธรรม ประเพณี ภูมิปัญญาท้องถิ่น </t>
    </r>
    <r>
      <rPr>
        <b/>
        <sz val="14"/>
        <color theme="1"/>
        <rFont val="TH SarabunPSK"/>
        <family val="2"/>
      </rPr>
      <t xml:space="preserve"> (รองกิจการ นศ.)</t>
    </r>
  </si>
  <si>
    <t>กิจกรรมที่ 5  ทำนุบำรุงศิลปวัฒนธรรมร่วมกับชุมชน (รองกิจการนักศึกษา)</t>
  </si>
  <si>
    <t xml:space="preserve"> จำนวน 70 คน x 120 บาทเป็นเงิน 8,400 บาท</t>
  </si>
  <si>
    <t xml:space="preserve">เป็นเงิน 4,000 บาท  </t>
  </si>
  <si>
    <t xml:space="preserve"> ป้ายความรู้ 1 ป้าย  เป็นเงิน 2,200 บาท </t>
  </si>
  <si>
    <t>กิจกรรมที่ 3 วารสารวิชชา</t>
  </si>
  <si>
    <t>งบประมาณ   312,000   บาท</t>
  </si>
  <si>
    <t xml:space="preserve">                                                                                                                                                                               </t>
  </si>
  <si>
    <t xml:space="preserve">                                   </t>
  </si>
  <si>
    <r>
      <t>กิจกรรม 1  จ้างบุคลากรสายวิชาการและสายสนับสนุนวิชาการ</t>
    </r>
    <r>
      <rPr>
        <sz val="14"/>
        <rFont val="TH SarabunPSK"/>
        <family val="2"/>
      </rPr>
      <t xml:space="preserve"> </t>
    </r>
  </si>
  <si>
    <t xml:space="preserve">ตัวชี้วัดมหาวิทยาลัย  49 จำนวนอาจารย์และนักศึกษา ศิษย์เก่าที่ได้รับรางวัลระดับชาติ </t>
  </si>
  <si>
    <t xml:space="preserve">ตัวชี้วัดหน่วยงาน 3.1 จำนวนอาจารย์และนักศึกษา ศิษย์เก่าที่ได้รับรางวัลระดับชาติ </t>
  </si>
  <si>
    <t>ตัวชี้วัดหน่วยงาน  3.7  ระบบบริหารจัดการที่มีประสิทธิภาพและประสิทธิผลสะสม</t>
  </si>
  <si>
    <t>นโยบายสภามหาวิทยาลัย  5.5  ผลักดันให้มีแผนพัฒนาบุคลากรทุกประเภทอย่างชัดเจน เพื่อความก้าวหน้าในสายอาชีพ และสอดคล้องกับบริบทในศตวรรษที่ 21 มีความรัก ความสามัคคี มีบริการที่มีประสิทธิภาพ (Service Mind) ตลอดจนมีระบบบริหารงานบุคคลที่มีความเป็นธรรม  โปร่งใส และมีธรรมาภิบาล</t>
  </si>
  <si>
    <t xml:space="preserve">โครงการพัฒนาศักยภาพผู้สอนให้เป็นมืออาชีพ (โครงการที่ 19) </t>
  </si>
  <si>
    <t>กิจกรรมที่ 2 การจัดการเรียนรู้แบบบูรณาการกับการทำงาน</t>
  </si>
  <si>
    <t>กิจกรรมที่  2  การจัดการเรียนรู้แบบบูรณาการกับการทำงาน (รองวิชาการ)</t>
  </si>
  <si>
    <t>กิจกรรที่ 4  การจัดการความรู้ KM ด้านการผลิตบัณฑิต ด้านการวิจัย ด้านการบริการวิชาการฯ</t>
  </si>
  <si>
    <t>กิจกรรมที่ 4 การจัดการความรู้ KM ด้านการผลิตบัณฑิต ด้านการวิจัย ด้านการบริการวิชาการฯ (รองวิชาการ)</t>
  </si>
  <si>
    <t>รายการ   ค่าตอบแทนวิทยากร</t>
  </si>
  <si>
    <t>รายการ   ค่าใช้สอยในกิจกรรม</t>
  </si>
  <si>
    <t xml:space="preserve">รายการ   ค่าวัสดุ </t>
  </si>
  <si>
    <t>กิจกรรมที่ 2  การจัดการเรียนรู้แบบบูรณาการกับการทำงาน (รองวิชาการ)</t>
  </si>
  <si>
    <t xml:space="preserve"> รองวิชาการ</t>
  </si>
  <si>
    <t xml:space="preserve">ค่าวัสดุในการจัดกิจกรรม  เช่น การติดสันหนังสือ </t>
  </si>
  <si>
    <t xml:space="preserve">คณาจารย์ ประกอบด้วย ค่าเบี้ยเลี้ยง ค่าที่พัก </t>
  </si>
  <si>
    <t>ค่าใช้จ่ายในการเดินทางไปนิเทศนักศึกษาของ</t>
  </si>
  <si>
    <t>งบประมาณ   250,000  บาท</t>
  </si>
  <si>
    <t>งบประมาณ   1,713,060  บาท</t>
  </si>
  <si>
    <t>งบประมาณ  24,000 บาท</t>
  </si>
  <si>
    <t xml:space="preserve"> จัดซื้อวัสดุอุปกรณ์ เช่น กรรไกร กระดาษสี กระดาษบรู๊ฟ กาว เป็นต้น ภาคปกติจำนวน 4 กลุ่มเรียน รวมเป็นเงิน 24,000 บาท
</t>
  </si>
  <si>
    <t>1.1.1 วัสดุฝึกสำนักงาน</t>
  </si>
  <si>
    <t>2/ครั้ง</t>
  </si>
  <si>
    <t xml:space="preserve">จัดซื้อวัสดุอุปกรณ์ เช่น กรรไกร กระดาษสี กาว เป็นต้น ภาคปกติจำนวน 5 กลุ่มเรียน และภาค กศ.บป.จำนวน 2 กลุ่มเรียน รวมเป็นเงิน 35,000 บาท
</t>
  </si>
  <si>
    <t>งบประมาณ  7,118  บาท</t>
  </si>
  <si>
    <t xml:space="preserve"> ค่าจัดทำเอกสารรวบรวมอาหารพื้นถิ่นภาคใต้ จำนวน </t>
  </si>
  <si>
    <t xml:space="preserve">50 เล่ม x 50 บาท  เป็นเงิน  2,500 บาท </t>
  </si>
  <si>
    <t xml:space="preserve"> - ค่าวัสดุอื่นๆ เช่น กระดาษชาร์ท ปากกาเคมี  เป็นเงิน</t>
  </si>
  <si>
    <t xml:space="preserve">144  บาท </t>
  </si>
  <si>
    <t xml:space="preserve">ค่าน้ำมันเชื้อเพลิง 2,000 บาท </t>
  </si>
  <si>
    <t xml:space="preserve">ค่าอาหาร อาหารว่างและเครื่องดื่ม จำนวน  78 คน  </t>
  </si>
  <si>
    <t xml:space="preserve"> x 100 บาท  เป็นเงิน 7,800 บาท </t>
  </si>
  <si>
    <t xml:space="preserve">  - ค่าเช่าเหมารถตู้ จำนวน 5 คัน X 1,800 บาท ต่อวัน </t>
  </si>
  <si>
    <t xml:space="preserve">  - ค่าน้ำมันเชื้อเพลิง เป็นเงิน 7,000 บาท</t>
  </si>
  <si>
    <t>ค่าวัสดุ เช่น ผ้า สี พู่กัน กระดาษ หมึกพิมพ์ ฯลฯ เป็นเงิน</t>
  </si>
  <si>
    <t xml:space="preserve">5,000 บาท </t>
  </si>
  <si>
    <t xml:space="preserve">ไวนิล 1 ผื่น เป็นเงิน 1,000 บาท </t>
  </si>
  <si>
    <t xml:space="preserve">ค่าจ้างทำ/ซื้อวัสดุสื่อการเรียนรู้ เป็นเงิน 8,800 บาท </t>
  </si>
  <si>
    <t>งบประมาณ    25,000   บาท</t>
  </si>
  <si>
    <t>งบประมาณ  207,700 บาท</t>
  </si>
  <si>
    <t xml:space="preserve">โครงการ  พัฒนานักศึกษาให้มีคุณลักษณะตามอัตลักษณ์บัณฑิต 4 ประการ (โครงการที่ 15)    </t>
  </si>
  <si>
    <t xml:space="preserve"> โครงการเครือข่ายสัมพันธ์เพื่อการพัฒนาท้องถิ่น (C) (โครงการที่ 20) </t>
  </si>
  <si>
    <t xml:space="preserve"> โครงการพัฒนาสิ่งอำนวยความสะดวก สภาพแวดล้อมและการจัดการเรียนการสอนให้ทันสมัย (C)(โครงการที่ 23) 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</si>
  <si>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(A)  (โครงการที่ 17) </t>
  </si>
  <si>
    <t>กิจกรรมที่ 2  พัฒนาบุคลากร</t>
  </si>
  <si>
    <t xml:space="preserve"> รายการ ค่าเบี้ยเลี้ยง ค่าที่พัก ค่าพาหนะและค่าลงทะเบียน</t>
  </si>
  <si>
    <t>กิจกรรมที่ 3  อบรมพัฒนาบุคลากรให้มีความรู้ เข้าใจเกี่ยวกับระบบกลไกด้านการเงิน การเบิกจ่าย และพัสดุ</t>
  </si>
  <si>
    <t>ค่าเช่าเครื่องถ่ายเอกสาร 2 เครื่องๆ ละ 4,000 บาท ต่อเดือน จำนวน 12 เดือน เป็นเงิน 96,000 บาท</t>
  </si>
  <si>
    <t xml:space="preserve">1. งบลงทุน </t>
  </si>
  <si>
    <t>กิจกรรมที่ 2   พัฒนาคณะสีเขียว  (สนง.คณะ)</t>
  </si>
  <si>
    <t xml:space="preserve"> - รายการ ก่อสร้างคูระบายน้ำรอบตัวอาคาร 4คณะมนุษยศาสตร์และสังคมศาสตร์</t>
  </si>
  <si>
    <t>ปรับปรุงคูระบายน้ำรอบตัวอาคาร4 คณะมนุษยศาสตร์และสังคมศาสตร์ โดยการจัดทำคูระบายน้ำ เพื่อไม่ให้น้ำท่วมขัง จำนวน 1 รายการ เป็นเงิน 450,000  บาทโดยดำเนินการเป็นไปตามรูปแบบรายการกำหนด</t>
  </si>
  <si>
    <t>งบประมาณ  450,000   บาท</t>
  </si>
  <si>
    <t xml:space="preserve">สำนักงานคณะ </t>
  </si>
  <si>
    <t>กิจกรรมที่ 2  พัฒนาคณะสีเขียว</t>
  </si>
  <si>
    <t>รายการ จอภาพสี</t>
  </si>
  <si>
    <t>งบประมาณ   78,000  บาท</t>
  </si>
  <si>
    <t>รายการ  ค่าตอบแทนการสอน</t>
  </si>
  <si>
    <t>สัปดาห์</t>
  </si>
  <si>
    <t>สาขา</t>
  </si>
  <si>
    <t>รปศ.(งบวัสดุฝึก)</t>
  </si>
  <si>
    <t>รายการ  วัสดุฝึกสำนักงาน</t>
  </si>
  <si>
    <t>รายการ ค่าวัสดุสำนักงาน/วัสดุการศึกษา</t>
  </si>
  <si>
    <t>งบประมาณ  32,684  บาท</t>
  </si>
  <si>
    <t xml:space="preserve">เป็นเงิน 964 บาท </t>
  </si>
  <si>
    <t xml:space="preserve">โครงการ  ติดอาวุธทางปัญญาเพื่อการพัฒนาท้องถิ่นอย่างยั่งยืน (C) (โครงการที่  1 ) </t>
  </si>
  <si>
    <t>ประเด็นยุทธศาสตร์ที่  ยกระดับคุณภาพการศึกษา</t>
  </si>
  <si>
    <t>นโยบายสภามหาวิทยาลัย  1.2 ส่งเสริม สนับสนุนการพัฒนาทักษะภาษาอังกฤษ  ทักษะความเข้าใจและการใช้เทคโนโลยีดิจิทัล (Digital Literacy) ของนักศึกษาอย่างต่อเนื่อง</t>
  </si>
  <si>
    <t xml:space="preserve">ตัวชี้วัดมหาวิทยาลัย 39. ระดับความสามารถด้านการใช้ภาษาอังกฤษของผู้สำเร็จการศึกษาระดับปริญญาตรีและระดับบัณฑิตศึกษาตามมาตรฐาน CEFR (Common European Framework of Reference for Languages) หรือเทียบเท่ามาตรฐานสากลอื่น ๆ(NSTRU 3.4)
</t>
  </si>
  <si>
    <t xml:space="preserve">ตัวชี้วัดหน่วยงาน 2.4 ระดับความสามารถด้านการใช้ภาษาอังกฤษของผู้สำเร็จการศึกษาระดับปริญญาตรีและระดับบัณฑิตศึกษาตามมาตรฐาน CEFR (Common European Framework of Reference for Languages) หรือเทียบเท่ามาตรฐานสากลอื่น ๆ(NSTRU 3.4)
</t>
  </si>
  <si>
    <t>นโยบายสภามหาวิทยาลัยข้อ 3.1 สนับสุนการรวบรวมและจัดทำระบบฐานข้อมูลด้านเครือข่ายความร่วมมือของมหาวิทยาลัยอย่างต่อเนื่อง เป็นปัจจุบัน ทันสมัย รวดเร็ว และมีประสิทธิภาพ</t>
  </si>
  <si>
    <t xml:space="preserve">ตัวชี้วัดของมหาวิทยาลัย ตัวชี้วัดที่  58. ร้อยละบุคลากรสายวิชาการและสายสนับสนุนที่ได้รับการพัฒนาอย่างน้อยปีละ 1 ครั้ง (พ)(NSTRU 4.10) ตัวชี้วัดที่  59 ร้อยละของอาจารย์ที่ดำรงตำแหน่งทางวิชาการ (พ)(NSTRU 4.11) </t>
  </si>
  <si>
    <t xml:space="preserve">                          ตัวชี้วัดที่ 60 ร้อยละของอาจารย์ที่มีคุณวุฒิปริญญาเอก (พ)(NSTRU 4.12)</t>
  </si>
  <si>
    <t xml:space="preserve">ตัวชี้วัดของหน่วยงาน  ตัวชี้วัดที่  3.10 ร้อยละบุคลากรสายวิชาการและสายสนับสนุนที่ได้รับการพัฒนาอย่างน้อยปีละ 1 ครั้ง (พ)(NSTRU 4.10) ตัวชี้วัดที่ 3.11 ร้อยละของอาจารย์ที่ดำรงตำแหน่งทางวิชาการ (พ)(NSTRU 4.11)  </t>
  </si>
  <si>
    <t xml:space="preserve">                         ตัวชี้วัดที่ 3.12 ร้อยละของอาจารย์ที่มีคุณวุฒิปริญญาเอก (พ)(NSTRU 4.12)</t>
  </si>
  <si>
    <t xml:space="preserve">สอดคล้องกับนโยบายสภามหาวิทยาลัย 5.6 ผลักดันให้มีแผนพัฒนาบุคลากรทุกประเภทอย่างชัดเจน เพื่อความก้าวหน้าในสายอาชีพ และสอดคล้องกับบริบทในศตวรรษที่ 21 มีความรัก ความสามัคคี มีบริการที่มีประสิทธิภาพ (Service Mind) </t>
  </si>
  <si>
    <t xml:space="preserve">ตัวชี้วัดมหาวิทยาลัย 53 ระดับผลการประเมินคุณธรรมและความโปร่งใสในการบริหารงานภาครัฐของมหาวิทยาลัยราชภัฏนครศรีธรรมราช(NSTRU 4.5)
</t>
  </si>
  <si>
    <t xml:space="preserve">ตัวชี้วัดหน่วยงาน  3.5 ระดับผลการประเมินคุณธรรมและความโปร่งใสในการบริหารงานภาครัฐของมหาวิทยาลัยราชภัฏนครศรีธรรมราช(NSTRU 4.5)
</t>
  </si>
  <si>
    <t>นโยบายสภามหาวิทยาลัย  5.5 ทบทวนและปรับปรุง วิสัยทัศน์ พันธกิจ นโยบาย แผนกลยุทธ์ทั้งระยะสั้นและระยะยาว และระบบการติดตามและการประเมินผลการปฏิบัติงานอย่างต่อเนื่อง เพื่อให้สอดคล้องกับบริบทที่เปลี่ยนแปลงไปในปัจจุบันและอนาคต</t>
  </si>
  <si>
    <t xml:space="preserve">ตัวชี้วัดมหาวิทยาลัย 55. มีระบบบริหารจัดการที่มีประสิทธิภาพและประสิทธิผลสะสม(NSTRU 4.7)
</t>
  </si>
  <si>
    <t xml:space="preserve">ตัวชี้วัดหน่วยงาน  3.7   มีระบบบริหารจัดการที่มีประสิทธิภาพและประสิทธิผลสะสม(NSTRU 4.7)
</t>
  </si>
  <si>
    <t>นโยบายสภามหาวิทยาลัย 5.1 ผลักดันการปรับปรุงอาคาร สถานที่ โสตทัศนูปกรณ์ ให้มีความพร้อมในการทำงานของบุคลากร และการจัดการเรียนการสอนอย่างมีประสิทธิภาพ สู่การเป็นมหาวิทยาลัย 4.0</t>
  </si>
  <si>
    <t xml:space="preserve">นโยบายสภามหาวิทยาลัย1.4 ผลักดันให้ทุกหลักสูตรเห็นถึงความสำคัญในการพัฒนาการเรียนการสอน เพื่อเตรียมความพร้อมการปฏิบัติตามนโยบายทางการศึกษาของภาครัฐที่มีการเปลี่ยนแปลงอย่างรวดเร็ว 
 </t>
  </si>
  <si>
    <r>
      <t>3.  สถานที่ดำเนินการ</t>
    </r>
    <r>
      <rPr>
        <sz val="16"/>
        <color theme="1"/>
        <rFont val="TH SarabunPSK"/>
        <family val="2"/>
      </rPr>
      <t xml:space="preserve">  คณะมนุษยศาสตร์และสังคมศาสตร์</t>
    </r>
  </si>
  <si>
    <r>
      <t>3.  สถานที่ดำเนินการ</t>
    </r>
    <r>
      <rPr>
        <sz val="16"/>
        <color theme="1"/>
        <rFont val="TH SarabunPSK"/>
        <family val="2"/>
      </rPr>
      <t xml:space="preserve">  มหาวิทยาลัยราชภัฏนครศรีธรรมราช</t>
    </r>
  </si>
  <si>
    <r>
      <t>3.  สถานที่ดำเนินการ</t>
    </r>
    <r>
      <rPr>
        <sz val="16"/>
        <color theme="1"/>
        <rFont val="TH SarabunPSK"/>
        <family val="2"/>
      </rPr>
      <t xml:space="preserve">  คณะมนุษยศาสตร์และสังคมศาสตร์  มหาวิทยาลัยราชภัฏนครศรีธรรมราช</t>
    </r>
  </si>
  <si>
    <r>
      <t>3.  สถานที่ดำเนินการ</t>
    </r>
    <r>
      <rPr>
        <sz val="16"/>
        <color theme="1"/>
        <rFont val="TH SarabunPSK"/>
        <family val="2"/>
      </rPr>
      <t xml:space="preserve">   พื้นที่อำเภอพิปูน</t>
    </r>
  </si>
  <si>
    <t>เพื่อดำเนินการตามภารกิจของคณะมนุษยศาสตร์และ</t>
  </si>
  <si>
    <t>สังคมศาสตร์  ตามแผนปฏิบัติราชการของคณะและ</t>
  </si>
  <si>
    <t xml:space="preserve">มหาวิทยาลัย ตามตัวชี้วัด สกอ., สมศ.และ ก.พ.ร. </t>
  </si>
  <si>
    <t>ด้วยการเร่งรัดปรับปรุงคุณภาพการจัดการเรียน</t>
  </si>
  <si>
    <t>การสอนที่เน้นศักยภาพของบุคลากรทุกฝ่าย</t>
  </si>
  <si>
    <t>เพื่อประสิทธิผลของคณะและมหาวิทยาลัยฯ</t>
  </si>
  <si>
    <t>จัดสรรงบประมาณรายจ่ายเงินงบประมาณเงินรายได้</t>
  </si>
  <si>
    <r>
      <rPr>
        <b/>
        <sz val="14"/>
        <color theme="1"/>
        <rFont val="TH SarabunPSK"/>
        <family val="2"/>
      </rPr>
      <t>กิจกรรมที่ 5</t>
    </r>
    <r>
      <rPr>
        <sz val="14"/>
        <color theme="1"/>
        <rFont val="TH SarabunPSK"/>
        <family val="2"/>
      </rPr>
      <t xml:space="preserve"> ประชุมกรรมการประจำคณะ</t>
    </r>
  </si>
  <si>
    <r>
      <rPr>
        <b/>
        <sz val="14"/>
        <color theme="1"/>
        <rFont val="TH SarabunPSK"/>
        <family val="2"/>
      </rPr>
      <t>กิจกรรมที่ 1</t>
    </r>
    <r>
      <rPr>
        <sz val="14"/>
        <color theme="1"/>
        <rFont val="TH SarabunPSK"/>
        <family val="2"/>
      </rPr>
      <t xml:space="preserve">  จัดหาครุภัณฑ์</t>
    </r>
  </si>
  <si>
    <r>
      <t>กิจ</t>
    </r>
    <r>
      <rPr>
        <sz val="14"/>
        <color theme="1"/>
        <rFont val="TH SarabunPSK"/>
        <family val="2"/>
      </rPr>
      <t>กรรมที่ 2 อนุรักษ์สืบสาน อาหารพื้นถิ่นใต้</t>
    </r>
  </si>
  <si>
    <r>
      <t>1/ค</t>
    </r>
    <r>
      <rPr>
        <sz val="14"/>
        <color theme="1"/>
        <rFont val="TH SarabunPSK"/>
        <family val="2"/>
      </rPr>
      <t>รั้ง</t>
    </r>
  </si>
  <si>
    <r>
      <t>สนง.</t>
    </r>
    <r>
      <rPr>
        <sz val="14"/>
        <color theme="1"/>
        <rFont val="TH SarabunPSK"/>
        <family val="2"/>
      </rPr>
      <t>คณะ</t>
    </r>
  </si>
  <si>
    <r>
      <t>สนง</t>
    </r>
    <r>
      <rPr>
        <sz val="14"/>
        <color theme="1"/>
        <rFont val="TH SarabunPSK"/>
        <family val="2"/>
      </rPr>
      <t>.คณะ</t>
    </r>
  </si>
  <si>
    <t xml:space="preserve">ตัวชี้วัดมหาวิทยาลัย  55. มีระบบบริหารจัดการที่มีประสิทธิภาพและประสิทธิผลสะสม(NSTRU 4.7)
</t>
  </si>
  <si>
    <r>
      <rPr>
        <b/>
        <sz val="14"/>
        <color theme="1"/>
        <rFont val="TH SarabunPSK"/>
        <family val="2"/>
      </rPr>
      <t xml:space="preserve">กิจกรรมที่ 2 </t>
    </r>
    <r>
      <rPr>
        <sz val="14"/>
        <color theme="1"/>
        <rFont val="TH SarabunPSK"/>
        <family val="2"/>
        <charset val="222"/>
      </rPr>
      <t xml:space="preserve"> พัฒนาคณะสีเขียว</t>
    </r>
  </si>
  <si>
    <t xml:space="preserve">ตัวชี้วัดมหาวิทยาลัย : 5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ที่ร่วมมือกับมหาวิทยาลัยราชภัฏนครศรีธรรมราชดำเนินโครงการพัฒนาท้องถิ่นในพื้นที่บริการ(NSTRU 1.5)
</t>
  </si>
  <si>
    <t xml:space="preserve">ตัวชี้วัดหน่วยงาน  1.5 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ที่ร่วมมือกับมหาวิทยาลัยราชภัฏนครศรีธรรมราชดำเนินโครงการพัฒนาท้องถิ่นในพื้นที่บริการ(NSTRU 1.5)
</t>
  </si>
  <si>
    <t>นโยบายสภามหาวิทยาลัย : 3.2 สนับสนุน พัฒนา ต่อยอด และสร้างคุณค่า การบูรณาการศาสตร์การเรียนรู้ของคณะวิชา เพื่อการพัฒนาท้องถิ่นให้ตรงตามความต้องการของท้องถิ่น สร้างความร่วมมือในการดำเนินการบริการวิชาการ</t>
  </si>
  <si>
    <t xml:space="preserve">ตัวชี้วัดมหาวิทยาลัย  5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 (NSTRU 1.5)
</t>
  </si>
  <si>
    <t>ตัวชี้วัดหน่วยงาน  1.5  จำนวนภาคีเครือข่ายสะสมทั้งภาครัฐ ภาคเอกชน 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 (NSTRU 1.5)</t>
  </si>
  <si>
    <t>นโยบายสภามหาวิทยาลัย  3.2 สนับสนุน พัฒนา ต่อยอดและสร้างคุณค่า การบูรณาการศาสตร์การเรียนรู้ของคณะวิชา เพื่อการพัฒนาท้องถิ่นให้ตรงตามความต้องการของท้องถิ่น สร้างความร่วมมือในการดำเนินการบริการวิชาการ</t>
  </si>
  <si>
    <t xml:space="preserve">ตัวชี้วัดมหาวิทยาลัย 47 การพัฒนาอัตลักษณ์ผู้เรียน/บัณฑิต(NSTRU 3.12)
</t>
  </si>
  <si>
    <t xml:space="preserve">นโยบายสภามหาวิทยาลัย  1.4  ผลักดันให้ทุกหลักสูตรเห็นถึงความสำคัญในการพัฒนาการเรียนการสอน เพื่อเตรียมความพร้อมการปฏิบัติตามนโยบายทางการศึกษาของภาครัฐที่มีการเปลี่ยนแปลงอย่างรวดเร็ว 
</t>
  </si>
  <si>
    <t xml:space="preserve">ตัวชี้วัดหน่วยงาน  2.12 การพัฒนาอัตลักษณ์ผู้เรียน/บัณฑิ(NSTRU 3.12)
</t>
  </si>
  <si>
    <t>ประเด็นยุทธศาสตร์ที่ 4 การพัฒนาระบบบริการจัดการ</t>
  </si>
  <si>
    <t>สอดคล้องกับประเด็นยุทธศาสตร์ของมหาวิทยาลัย  :  ที่ 4  การพัฒนาระบบบริหารจัดการ</t>
  </si>
  <si>
    <t xml:space="preserve">     2.   เพื่อจ้างบุคลากรสายสนับสนุน</t>
  </si>
  <si>
    <t>สอดคล้องกับประเด็นยุทธศาสตร์ 1  การพัฒนาท้องถิ่น</t>
  </si>
  <si>
    <t>สอดคล้องกับประเด็นยุทธศาสตร์  : 3 ยกระดับคุณภาพการศึกษา</t>
  </si>
  <si>
    <t>สอดคล้องกับตัวชี้วัดตามแผนปฏิบัติราชการมหาวิทยาลัย :</t>
  </si>
  <si>
    <t xml:space="preserve">สอดคล้องกับตัวชี้วัดตามแผนปฏิบัติราชการหน่วยงาน : 2.12 การพัฒนาอัตลักษณ์ผู้เรียน/บัณฑิต(NSTRU 3.12)
</t>
  </si>
  <si>
    <t xml:space="preserve">สอดคล้องกับนโยบายสภามหาวิทยาลัย : 1.4 ผลักดันให้ทุกหลักสูตรเห็นถึงความสำคัญในการพัฒนาการเรียนการสอน 
</t>
  </si>
  <si>
    <t xml:space="preserve">เพื่อเตรียมความพร้อมการปฏิบัติตามนโยบายทางการศึกษาของภาครัฐที่มีการเปลี่ยนแปลงอย่างรวดเร็ว </t>
  </si>
  <si>
    <t>สอดคล้องกับนโยบายสภามหาวิทยาลัย :  1.2 ส่งเสริม สนับสนุนการพัฒนาทักษะภาษาอังกฤษ  ทักษะความเข้าใจ</t>
  </si>
  <si>
    <t>และการใช้เทคโนโลยีดิจิทัล (Digital Literacy) ของนักศึกษาอย่างต่อเนื่อง</t>
  </si>
  <si>
    <t>สอดคล้องกับประเด็นยุทธศาสตร์  3  การพัฒนาระบบบริหารจัดการ</t>
  </si>
  <si>
    <t xml:space="preserve">เพื่อความก้าวหน้าในสายอาชีพ และเพื่อพัฒนามหาวิทยาลัยและท้องถิ่นอย่างเต็มที่  </t>
  </si>
  <si>
    <t>สอดคล้องกับประเด็นยุทธศาสตร์  : 4 การพัฒนาระบบบริหารจัดการ</t>
  </si>
  <si>
    <t>นานาชาติ</t>
  </si>
  <si>
    <t xml:space="preserve">สอดคล้องกับนโยบายสภามหาวิทยาลัย : 3.1 ผลักดันให้มีการจัดการระบบข้อมูลสารสนเทศด้านการพัฒนาท้องถิ่น
</t>
  </si>
  <si>
    <t>งบประมาณ   258,000  บาท</t>
  </si>
  <si>
    <t xml:space="preserve"> ความสามารถ และศักยภาพสอดคล้องกับบริบทในศตวรรษที่ 21 มีความรัก ความสามัคคี 
</t>
  </si>
  <si>
    <t xml:space="preserve">มีบริการที่มีประสิทธิภาพ (Service Mind) เพื่อความก้าวหน้าในสายอาชีพ และเพื่อพัฒนามหาวิทยาลัยและท้องถิ่น
อย่างเต็มที่   </t>
  </si>
  <si>
    <t xml:space="preserve">60. ร้อยละของอาจารย์ที่มีคุณวุฒิปริญญาเอก (พ)(NSTRU 4.12)
</t>
  </si>
  <si>
    <t xml:space="preserve">3.12 ร้อยละของอาจารย์ที่มีคุณวุฒิปริญญาเอก (พ)(NSTRU 4.12)
</t>
  </si>
  <si>
    <t xml:space="preserve">ให้มีความพร้อม เอื้ออำนวยความสะดวกในการทำงานและการจัดการเรียนการสอนของบุคลากรมากยิ่งขึ้น </t>
  </si>
  <si>
    <t xml:space="preserve">สอดคล้องกับกลยุทธ์หลักมหาวิทยาลัย : 8 ปรับปรุง/พัฒนาอาคารสถานที่ ภูมิทัศน์ และจัดระบบโครงสร้างพื้นฐาน 
</t>
  </si>
  <si>
    <t xml:space="preserve">สอดคล้องกับตัวชี้วัดตามแผนปฏิบัติราชการหน่วยงาน : 3.7 </t>
  </si>
  <si>
    <t>สอดคล้องกับกลยุทธ์หลักมหาวิทยาลัย :   5. ปรับปรุงและพัฒนาระบบบริหารจัดการ โดยเฉพาะฐานข้อมูลงบประมาณ</t>
  </si>
  <si>
    <t xml:space="preserve">และบุคลากรให้ทันสมัย รวดเร็ว และบุคลากรให้ทันสมัย รวดเร็ว มีประสิทธิภาพ มีความเป็นธรรม โปร่งใส และมีธรรมาภิบาล
</t>
  </si>
  <si>
    <t>สอดคล้องกับตัวชี้วัดตามแผนปฏิบัติราชการมหาวิทยาลัย :   53. ระดับผลการประเมินคุณธรรมและความโปร่งใสในการบริหารงาน</t>
  </si>
  <si>
    <t>ภาครัฐของมหาวิทยาลัยราชภัฏนครศรีธรรมราช(NSTRU 4.5)</t>
  </si>
  <si>
    <t>สอดคล้องกับตัวชี้วัดตามแผนปฏิบัติราชการหน่วยงาน :   2.5 ระดับผลการประเมินคุณธรรมและความโปร่งใสในการบริหารงาน</t>
  </si>
  <si>
    <t xml:space="preserve">            10.1.1  มีบุคลากรสายวิชาการ และสายสนับสนุนวิชาการที่มีคุณภาพ เพียงพอต่อการจัด</t>
  </si>
  <si>
    <t>การเรียนการสอนในทุกหลักสูตรของคณะ</t>
  </si>
  <si>
    <t xml:space="preserve"> ( / )  งานตามแผนปฏิบัติราชการมหาวิทยาลัย/ตามนโยบายของมหาวิทยาลัย/</t>
  </si>
  <si>
    <t xml:space="preserve"> ( / )  งานดำเนินการปกติ   ตามภาระหน้าที่ของหน่วยงาน</t>
  </si>
  <si>
    <t xml:space="preserve"> (  /  )  งานดำเนินการปกติ   ตามภาระหน้าที่ของหน่วยงาน</t>
  </si>
  <si>
    <t xml:space="preserve"> (  /  )  งานตามแผนปฏิบัติราชการมหาวิทยาลัย/ตามนโยบายของมหาวิทยาลัย/</t>
  </si>
  <si>
    <t xml:space="preserve">      คณาจารย์ นักศึกษา นักเรียนและประชาชนผู้รับบริการ</t>
  </si>
  <si>
    <t xml:space="preserve">    และการถอดบทเรียน</t>
  </si>
  <si>
    <t xml:space="preserve">          ผู้เข้าร่วมกิจกรรมมีความรู้ความเข้าใจเพิ่มขึ้น เช่น ด้านกับกฏหมาย  ด้านการเขียนโครงการ</t>
  </si>
  <si>
    <t xml:space="preserve">          คณะมีฐานข้อมูลในการให้บริการวิชาการ</t>
  </si>
  <si>
    <t>การถอดบทเรียน</t>
  </si>
  <si>
    <t xml:space="preserve">          นักศึกษาและประชาชนผู้รับบริการมีความรู้ความเข้าใจเกี่ยวกับกฏหมาย การเขียนโครงการและ</t>
  </si>
  <si>
    <t xml:space="preserve">    คณาจารย์  นักศึกษา  นักเรียนและประชาชนผู้รับบริการ</t>
  </si>
  <si>
    <t xml:space="preserve">     คณะมีการจัดกิจกรรมร่วมกับชุมชนในด้านทำนุบำรุงศิลปะและวัฒนธรรม</t>
  </si>
  <si>
    <t xml:space="preserve">     คณะมีเครื่อข่ายด้านทำนุบำรุงศิลปะและวัฒนธรรม</t>
  </si>
  <si>
    <t>นักศึกษาที่อยู่ในสังกัดคณะมนุษยศาสตร์และสังคมศาสตร์</t>
  </si>
  <si>
    <t>นักศึกษาทุกชั้นปีได้รับการพัฒนาตามสมรรถนะที่ระบุไว้ในหลักสูตร</t>
  </si>
  <si>
    <t xml:space="preserve">         </t>
  </si>
  <si>
    <t xml:space="preserve">          ทุกหลักูตรมีอัตลักษ์ผู้เข้าเป็นของหลักสูตร</t>
  </si>
  <si>
    <t xml:space="preserve">        10.3.1 นักศึกษาได้รับการพัฒนาตามโครงสร้างของหลักสูตร</t>
  </si>
  <si>
    <t xml:space="preserve">       10.3.2  บัณฑิตได้ทำงานตรงตามสาขาเพิ่มมากขึ้น</t>
  </si>
  <si>
    <t xml:space="preserve">    นักศึกษาที่อยู่ภายในสังกัดของคณะมนุษยศาสตร์และสังคม</t>
  </si>
  <si>
    <t xml:space="preserve">     นักศึกษาทุกสาขาวิชามีผลคะแนนภาษาอังกฤษและคอมพิวเตอร์ในระดับดีขึ้น</t>
  </si>
  <si>
    <t xml:space="preserve">     นักศึกษาสอบผ่านเกณฑ์ภาษาอังกฤษและคอมพิวเตอร์ เพิ่มขึ้น</t>
  </si>
  <si>
    <t xml:space="preserve">     นักศึกษาเป็นบัณฑิตที่มีคุณภาพ</t>
  </si>
  <si>
    <t>นักศึกษาและศิษย์เก่า</t>
  </si>
  <si>
    <t>มีฐานข้อมูลศิษย์เก่า</t>
  </si>
  <si>
    <t>คณะมีเครือข่ายศิษย์เก่าจากทุกหลักสูตร</t>
  </si>
  <si>
    <t xml:space="preserve">           คณะมีเครือข่ายศิษย์เก่าที่สามารถแลกเปลี่ยนประสบการเรียนรู้กับนักศึกษาปัจจุบันได้</t>
  </si>
  <si>
    <t>บุคลากรของคณะสายวิชากรและสายสนับสนุน</t>
  </si>
  <si>
    <t xml:space="preserve">           บุคลากรได้รับการพัฒนาอย่างน้อยปีละ 1 ครั้ง</t>
  </si>
  <si>
    <t xml:space="preserve">           10.2.1 บุคลากรสายวิชาการมีผลงานทางวิชาการ</t>
  </si>
  <si>
    <t xml:space="preserve">           10.2.2  บุคลากรสายสนับสนุนมีความรู้ความเข้าใจในการเข้าสู่ตำแหน่งเชี่ยวชาญ</t>
  </si>
  <si>
    <t>บุคลากรสายวิชาการและสายสนับสนุน  สามารถเข้าสู่ตำแหน่งที่สูงขึ้น</t>
  </si>
  <si>
    <t xml:space="preserve">8.  ประเภทของโครงการ      </t>
  </si>
  <si>
    <t xml:space="preserve">           ระดับผลการประเมินคุณธรรมและความโปร่งใสในการบริหารงานของคณะ</t>
  </si>
  <si>
    <t xml:space="preserve">          ระดับความพึงพอใจในการบริหารงานของคณะมนุษยศาสตร์และสังคมศาสตร์</t>
  </si>
  <si>
    <t xml:space="preserve">   คณะสามารถนำผลการประเมินและข้อเสนอแนะมาใช้ในการปรับปรุงการดำเนินงานได้อย่างมีประสิทิภาพ</t>
  </si>
  <si>
    <t xml:space="preserve">     บุคลากร นักศึกษา  และประชาชนผู้รับบริการ</t>
  </si>
  <si>
    <t xml:space="preserve">         คณะมนุษยศาสตร์และสังคมศาสตร์มีสภาพแวดล้อมที่เอื้ออำนวยต่อการจัดการเรียนการสอน</t>
  </si>
  <si>
    <t xml:space="preserve">         คณะมีระบบในการบริหารจัดการที่ดี</t>
  </si>
  <si>
    <t xml:space="preserve">         คณะมนุศยศาสตร์และสังคมศาสตร์มีสภาพแวดล้อมที่ดี  สร้างบรรยายการศในการเรียนรู้ให้แก่นักศึกษา</t>
  </si>
  <si>
    <t xml:space="preserve">และคณาจารย์ </t>
  </si>
  <si>
    <t xml:space="preserve">     นักศึกษาที่อยุ่ในสังกัดของคณะมนุษยศาสตร์และสังคมศาสตร์</t>
  </si>
  <si>
    <t xml:space="preserve">    นักศึกษาได้รับการพัฒนาให้มีคุณลักษณะตามอัตลักษณ์บัณฑิต  4  ประการ</t>
  </si>
  <si>
    <t xml:space="preserve">    บัณฑิตเป็นนักคิด  นักปฏิบัติและมีจิตสาธารณะ</t>
  </si>
  <si>
    <t xml:space="preserve">    นักศึกษาได้รับการพัฒนาทั้งในทางทฤษฎีและปฏิบัติ</t>
  </si>
  <si>
    <t>ด้านการท่องเที่ยวเชิงวัฒนธรรมท้องถิ่นภาคใต้</t>
  </si>
  <si>
    <t xml:space="preserve"> โดยบูรณาการความร่วมมือกับภาคีเครือข่าย</t>
  </si>
  <si>
    <t xml:space="preserve">มหาวิทยาลัยราชภัฏกลุ่มภาคใต้ และเครือข่ายอื่น ๆ </t>
  </si>
  <si>
    <t>ที่เกี่ยวข้อง เพื่อขับเคลื่อนให้เป็นแหล่งท่องเที่ยว</t>
  </si>
  <si>
    <t xml:space="preserve">และแหล่งเรียนรู้ด้านศิลปะและวัฒนธรรมของภาคใต้ </t>
  </si>
  <si>
    <t>ต่างประเทศ เพื่อเสริมสร้างประสิทธิผลตามวิสัยทัศน์</t>
  </si>
  <si>
    <t>และพันธกิจของมหาวิทยาลัยราชภัฏนครศรีธรรมราช</t>
  </si>
  <si>
    <t>กิจกรรมที่  2  อบรมการเขียนรายงานสรุปโครงการ</t>
  </si>
  <si>
    <t xml:space="preserve">3. จัดตั้งศูนย์อัจฉริยะเพื่อการพัฒนาท้องถิ่น </t>
  </si>
  <si>
    <t xml:space="preserve">1. ผลิตบัณฑิตได้ตามความต้องการของผู้ใช้บัณฑิต </t>
  </si>
  <si>
    <t>1. สร้างเครือข่ายความร่วมมือกับองค์กรภายในและ</t>
  </si>
  <si>
    <t>2. ส่งเสริมและพัฒนาบุคลากรให้เป็นคนดีและ</t>
  </si>
  <si>
    <t xml:space="preserve">3. ปรับปรุงและพัฒนาระบบบริหารจัดการ </t>
  </si>
  <si>
    <t>สาขาออกแบบ</t>
  </si>
  <si>
    <t>สาขาวิชา รปศ</t>
  </si>
  <si>
    <t xml:space="preserve">58. ร้อยละบุคลากรสายวิชาการ
และสายสนับสนุนที่ได้รับการพัฒนาอย่างน้อยปีละ 1 ครั้ง (พ)(NSTRU 4.10) ตัวชี้วัดที่  59 ร้อยละของอาจารย์ที่ดำรงตำแหน่งทางวิชาการ (พ)(NSTRU 4.11) </t>
  </si>
  <si>
    <t>60 ร้อยละของอาจารย์ที่มีคุณวุฒิปริญญาเอก (พ)
(NSTRU 4.12)</t>
  </si>
  <si>
    <t>สาขา พช.</t>
  </si>
  <si>
    <t>สาขา รปศ</t>
  </si>
  <si>
    <t xml:space="preserve">ตัวชี้วัดหน่วยงาน  2.12 การพัฒนาอัตลักษณ์ผู้เรียน/บัณฑิต(NSTRU 3.12)
</t>
  </si>
  <si>
    <t xml:space="preserve">ตัวชี้วัดมหาวิทยาลัย  47  การพัฒนาอัตลักษณ์ผู้เรียน/บัณฑิต(NSTRU 3.12)
</t>
  </si>
  <si>
    <t xml:space="preserve"> 49 จำนวนอาจารย์และนักศึกษา
 ศิษย์เก่าที่ได้รับรางวัลระดับชาติ </t>
  </si>
  <si>
    <t>สาขาวิชาสารสนเทศ</t>
  </si>
  <si>
    <t>สาขาการจัดการวัฒนธรรม</t>
  </si>
  <si>
    <t xml:space="preserve">5. จำนวนภาคีเครือข่ายสะสมทั้งภาครัฐ </t>
  </si>
  <si>
    <t xml:space="preserve">โครงการส่งเสริมสนับสนุนบุคลากรสู่ความเป็นเลิศ  (โครงการที่ 21) </t>
  </si>
  <si>
    <t>กิจกรรมที่ 1 จัดหาครุภัณฑ์</t>
  </si>
  <si>
    <t>กิจกรรมที่ 2 พัฒนาบุคลากร</t>
  </si>
  <si>
    <t>กิจกรรมที่ 3 อบรมพัฒนาบุคคลากรให้มีความรู้</t>
  </si>
  <si>
    <t>ค่าเช่าเหมารถตู้ 1 คัน x 1,800 บาท  เป็นเงิน 1,800 บาท</t>
  </si>
  <si>
    <t xml:space="preserve">1. ค่าเช่าเหมารถตู้ปรับอากาศ 3 คัน x 1,800 บาท </t>
  </si>
  <si>
    <t xml:space="preserve">   X 3 วัน  เป็นเงิน  16,200 บาท </t>
  </si>
  <si>
    <t xml:space="preserve">เป็นเงินทั้งสิ้น  29,520 บาท </t>
  </si>
  <si>
    <t>งบประมาณ  36,185  บาท</t>
  </si>
  <si>
    <t xml:space="preserve"> -  </t>
  </si>
  <si>
    <t xml:space="preserve">      -</t>
  </si>
  <si>
    <t xml:space="preserve">    - </t>
  </si>
  <si>
    <t xml:space="preserve"> ค่าอาหาร อาหารว่างและเครื่องดื่ม </t>
  </si>
  <si>
    <t>เจ้าหน้าที่ 17 คน จำนวน  4 ครั้ง x 12,950 บาท</t>
  </si>
  <si>
    <t xml:space="preserve">x  200 บาท ต่อครั้ง x 4 ครั้ง  เป็นเงิน 13,600 บาท </t>
  </si>
  <si>
    <t xml:space="preserve">เป็นเงิน  10,400 บาท </t>
  </si>
  <si>
    <t xml:space="preserve">ค่าโทรศัพท์เดือนละ 1,000 บาท  x 12 เดือน </t>
  </si>
  <si>
    <t xml:space="preserve">- มีจอภาพที่รองรับความละเอียดไม่น้อยกว่า (1920 x 1080) Pixel และมีขนาดไม่น้อยกว่า 15.6นิ้ว </t>
  </si>
  <si>
    <t xml:space="preserve">- มีช่องเชื่อมต่อ (Interface) แบบ USB 2.0 หรือดีกว่า ไม่น้อยกว่า  3 ช่อง </t>
  </si>
  <si>
    <t>สาขาการจัดการสารสนเทศ</t>
  </si>
  <si>
    <t xml:space="preserve"> - ค่าถ่ายเอกสารประกอบการอบรม 97 ชุด x 75 บาท</t>
  </si>
  <si>
    <t>เป็นเงิน 7,275 บาท</t>
  </si>
  <si>
    <t xml:space="preserve"> - ค่าถ่ายเอกสารประกอบการอบรม 30 ชุด x 25 บาท</t>
  </si>
  <si>
    <t xml:space="preserve">เป็นเงิน 750 บาท </t>
  </si>
  <si>
    <t>เป็นเงิน 4,873  บาท</t>
  </si>
  <si>
    <t>1.2.1  วัสดุในการเนินกิจกรรม</t>
  </si>
  <si>
    <t>รวมเป็นเงินทั้งสิ้น  20,098  บาท</t>
  </si>
  <si>
    <t xml:space="preserve"> - ค่าตอบแทนวิทยากร  1 คน x 3 ชั่วโมง x 600 บาท</t>
  </si>
  <si>
    <t xml:space="preserve">จำนวน  4  ครั้ง เป็นเงิน 1,800 บาท </t>
  </si>
  <si>
    <t>เพิ่มขึ้น (จากปี 2563)</t>
  </si>
  <si>
    <r>
      <t>ผลผลิตที่ 1</t>
    </r>
    <r>
      <rPr>
        <sz val="14"/>
        <rFont val="TH SarabunPSK"/>
        <family val="2"/>
      </rPr>
      <t xml:space="preserve">  ผู้สำเร็จการศึกษาด้าน</t>
    </r>
  </si>
  <si>
    <t>สังคมศาสตร์</t>
  </si>
  <si>
    <r>
      <t xml:space="preserve">ประเด็นยุทธศาสตร์ที่ 2 </t>
    </r>
    <r>
      <rPr>
        <sz val="14"/>
        <rFont val="TH SarabunPSK"/>
        <family val="2"/>
      </rPr>
      <t>ยกระดับคุณภาพการศึกษา</t>
    </r>
  </si>
  <si>
    <r>
      <t xml:space="preserve">ประเด็นยุทธศาสตร์ที่ 3 </t>
    </r>
    <r>
      <rPr>
        <sz val="14"/>
        <rFont val="TH SarabunPSK"/>
        <family val="2"/>
      </rPr>
      <t>การพัฒนาระบบบริหารจัดการ</t>
    </r>
  </si>
  <si>
    <r>
      <t>4.  ระยะเวลาดำเนินการ</t>
    </r>
    <r>
      <rPr>
        <sz val="16"/>
        <color theme="1"/>
        <rFont val="TH SarabunPSK"/>
        <family val="2"/>
      </rPr>
      <t xml:space="preserve">      1   เดือน ตุลาคม  พ.ศ.2563  ถึง  วันที่  30  กันยายน  พ.ศ. 2564</t>
    </r>
  </si>
  <si>
    <t xml:space="preserve">สอดคล้องกับกลยุทธ์หลักมหาวิทยาลัย :  5 ปรับปรุงและพัฒนาระบบบริหารจัดการ โดยเฉพาะฐานข้อมูลงบประมาณ
</t>
  </si>
  <si>
    <t>และบุคลากรให้ทันสมัย รวดเร็ว มีประสิทธิภาพ มีความเป็นธรรม โปร่งใส และมีธรรมาภิบาล</t>
  </si>
  <si>
    <t xml:space="preserve">สอดคล้องกับตัวชี้วัดตามแผนปฏิบัติราชการมหาวิทยาลัย  55. มีระบบบริหารจัดการที่มีประสิทธิภาพและประสิทธิผล
</t>
  </si>
  <si>
    <t>สะสม(NSTRU 4.7)</t>
  </si>
  <si>
    <t>สอดคล้องกับกลยุทธ์หลักมหาวิทยาลัย : 1. สร้างและพัฒนาความร่วมมือกับผู้ว่าราชการ จังหวัดในการวางแผนพัฒนา</t>
  </si>
  <si>
    <t xml:space="preserve">เชิงพื้นที่และดำเนินโครงการตามพันธกิจและศักยภาพของมหาวิทยาลัยโดยกำหนดเป้าหมายเชิงปริมาณและคุณภาพ </t>
  </si>
  <si>
    <t>รวมถึง Timeline  ในการดำเนินการทุกขั้นตอน อย่างเป็นรูปธรรม (ระยะสั้น ระยะกลาง และระยะยาว) ทั้งนี้ต้อง</t>
  </si>
  <si>
    <t>ได้รับความเห็นชอบจากผู้ว่าราชการจังหวัดด้วย</t>
  </si>
  <si>
    <t xml:space="preserve">สอดคล้องกับตัวชี้วัดตามแผนปฏิบัติราชการมหาวิทยาลัย :  1.5  จำนวนภาคีเครือข่ายทั้งภาครัฐ ภาคเอกชน </t>
  </si>
  <si>
    <t>และภาคประชาสังคม ที่ร่วมมือกับมหาวิทยาลัยราชภัฏนครศรีธรรมราชดำเนินโครงการพัฒนาท้องถิ่นในพื้นที่บริการ</t>
  </si>
  <si>
    <t xml:space="preserve">สอดคล้องกับตัวชี้วัดตามแผนปฏิบัติราชการหน่วยงาน : 1.5  จำนวนภาคีเครือยข่ายทั้งภาครัฐ ภาคเอกชน </t>
  </si>
  <si>
    <t xml:space="preserve">สอดคล้องกับนโยบายสภามหาวิทยาลัย : 3.2 : ร่วมมือกับสถาบันการศึกษา หน่วยงานภาครัฐ ภาคเอกชน </t>
  </si>
  <si>
    <t xml:space="preserve"> และสถานประกอบการ ในชุมชนและท้องถิ่นในการให้บริการวิชาการที่สอดคล้องกับความต้องการและภูมิสังคม</t>
  </si>
  <si>
    <t>ของชุมชนและท้องถิ่น</t>
  </si>
  <si>
    <t>(ภาครัฐ ภาคเอกชน ภาคประชาสังคม) ในการดำเนินโครงการพัฒนาให้บรรลุตามเป้าหมายอย่างมีนัยสำคัญ</t>
  </si>
  <si>
    <t>สอดคล้องกับตัวชี้วัดตามแผนปฏิบัติราชการมหาวิทยาลัย :  5  . จำนวนภาคีเครือข่ายสะสมทั้งภาครัฐ ภาคเอกชน</t>
  </si>
  <si>
    <t>สอดคล้องกับตัวชี้วัดตามแผนปฏิบัติราชการหน่วยงาน : 1.5  จำนวนภาคีเครือข่ายสะสมทั้งภาครัฐ ภาคเอกชน</t>
  </si>
  <si>
    <t>พื้นที่บริการ(NSTRU 1.5)</t>
  </si>
  <si>
    <t>สอดคล้องกับนโยบายสภามหาวิทยาลัย :  3.2 สนับสนุน พัฒนา ต่อยอด และสร้างคุณค่า การบูรณาการศาสตร์</t>
  </si>
  <si>
    <t>การเรียนรู้ของคณะวิชา เพื่อการพัฒนาท้องถิ่นให้ตรงตามความต้องการของท้องถิ่น สร้างความร่วมมือในการดำเนินการ</t>
  </si>
  <si>
    <t>บริการวิชาการ</t>
  </si>
  <si>
    <t>สอดคล้องกับกลยุทธ์หลักมหาวิทยาลัย :  4  ผลิตบัณฑิตได้ตามความต้องการของผู้ใช้บัณฑิต ทั้งด้านสมรรถนะ</t>
  </si>
  <si>
    <t>เชิงวิชาการ เชิงวิชาชีพ ทักษะบัณฑิตศตวรรษที่ 21 และคุณลักษณะ 4 ประการ คือ 1) มีทัศนคติที่ดีและถูกต้อง</t>
  </si>
  <si>
    <t xml:space="preserve"> 2) มีพื้นฐานชีวิตที่มั่นคงเข้มแข็ง  3) มีอาชีพ มีงานทำ และ 4) มีความเป็นพลเมืองดี มีระเบียบวินัย</t>
  </si>
  <si>
    <t>สอดคล้องกับตัวชี้วัดตามแผนปฏิบัติราชการมหาวิทยาลัย : 47. การพัฒนาอัตลักษณ์ผู้เรียน/บัณฑิต(NSTRU 3.12)</t>
  </si>
  <si>
    <t xml:space="preserve">           การบริหารงานของคณะมนุษยศาสตร์และสังคมศาสตร์  จะเน้นพัฒนาคุณภาพพัฒนาของการจัดการเรียน</t>
  </si>
  <si>
    <t xml:space="preserve">การสอนให้มีประสิทธิภาพ  คณะเน้นส่งเสริมให้นักศึกษานำความรู้และระบบประกัน มาใช้ดำเนินงานกิจกรรมนักศึกษา  </t>
  </si>
  <si>
    <t>สร้างเครือข่ายนักศึกษาทั้งภายในและภายนอกมหาวิทยาลัย</t>
  </si>
  <si>
    <t>สอดคล้องกับตัวชี้วัดตามแผนปฏิบัติราชการมหาวิทยาลัย : 39 ระดับความสามารถด้านการใช้ภาษาอังกฤษของ</t>
  </si>
  <si>
    <t xml:space="preserve">ผู้สำเร็จการศึกษาระดับ ปริญญาตรีตามมาตรฐาน CEFR (Common European Framework of Reference for </t>
  </si>
  <si>
    <t>สอดคล้องกับกลยุทธ์หลักมหาวิทยาลัย : 4  ผลิตบัณฑิตได้ตามความต้องการของผู้ใช้บัณฑิตศตวรรษที่ 21 และ</t>
  </si>
  <si>
    <t>สอดคล้องกับตัวชี้วัดตามแผนปฏิบัติราชการหน่วยงาน :   2.4 ระดับความสามารถด้านการใช้ภาษาอังกฤษของ</t>
  </si>
  <si>
    <t>Languages) หรือเทียบเท่า  มาตรฐานสากลอื่น ๆ</t>
  </si>
  <si>
    <t xml:space="preserve">     1.  เพื่อให้นักศึกษาหลักสูตรภาษาอังกฤษธุรกิจชั้นปีที่ 1 และปี 2 มีพื้นฐานภาษาอังกฤษที่เข้มแข็งพร้อมพัฒนา</t>
  </si>
  <si>
    <t xml:space="preserve">ต่อยอดในรายวิชาเรียน </t>
  </si>
  <si>
    <t xml:space="preserve">     2. เพื่อพัฒนานักศึกษาให้เป็นบัณฑิตให้มีทักษะของศตวรรษที่ 21 และสอดคล้องกับความต้องการของผู้ใช้บัณฑิต</t>
  </si>
  <si>
    <t xml:space="preserve">โดยการเสริมสร้างทักษะภาษาอังกฤษ  </t>
  </si>
  <si>
    <t xml:space="preserve">           มหาวิทยาลัยราชภัฏนครศรีธรรมราชเป็นมหาวิทยาลัยท้องถิ่น มีหน้าที่ที่สำคัญหลายด้าน โดยครอบคลุมใน</t>
  </si>
  <si>
    <t>ภาระกิจหลักด้านผลิตบัณฑิต ด้านการวิจัย ด้านการให้บริการวิชาการ ด้านการทำนุบำรุงศิลปวัฒนธรรม  ในด้านการ</t>
  </si>
  <si>
    <t xml:space="preserve"> การสำคัญยิ่งในการปฏิบัติจริง คณะมนุษยศาสตร์และสังคมศาสตร์เป็นคณะที่มีความหลากหลาย  เป็นที่รวมของ</t>
  </si>
  <si>
    <t>อาจารย์ หลากหลายศาสตร์ มีสาขารวม 10 สาขาวิชา  ตอบโจทย์ด้านการบริหารและการจัดการอย่างมีประสิทธิภาพ</t>
  </si>
  <si>
    <t>และประสิทธิผลด้านสังคมศาสตร์</t>
  </si>
  <si>
    <t xml:space="preserve">      1.   เพื่อเป็นเวทีและเปิดโอกาสในการประชาสัมพันธ์การเรียนการสอนของหลักสูตรในคณะมนุษยศาสตร์และสังคมศาสตร์  </t>
  </si>
  <si>
    <t>สอดคล้องกับตัวชี้วัดตามแผนปฏิบัติราชการมหาวิทยาลัย : 49. จำนวนอาจารย์และนักศึกษา ศิษย์เก่า ที่ได้รับรางวัล</t>
  </si>
  <si>
    <t xml:space="preserve">                                                                     ระดับชาติ นานาชาติ(NSTRU 4.1)</t>
  </si>
  <si>
    <t xml:space="preserve">                                                                   ระดับชาติ นานาชาติ(NSTRU 4.1)</t>
  </si>
  <si>
    <t>สอดคล้องกับตัวชี้วัดตามแผนปฏิบัติราชการหน่วยงาน : 3.1 จำนวนอาจารย์และนักศึกษา ศิษย์เก่า ที่ได้รับรางวัล</t>
  </si>
  <si>
    <t>และการทำนุบำรุงศิลปะและวัฒนธรรม ให้มีความต่อเนื่อง เป็นระบบ เป็นปัจจุบัน เพื่อการบริหารจัดการ</t>
  </si>
  <si>
    <t>ในการพัฒนาท้องถิ่นได้อย่างมีประสิทธิภาพ</t>
  </si>
  <si>
    <t xml:space="preserve">สอดคล้องกับตัวชี้วัดตามแผนปฏิบัติราชการมหาวิทยาลัย : 58. ร้อยละบุคลากรสายวิชาการและสายสนับสนุนที่ได้รับ
</t>
  </si>
  <si>
    <t>55  มีระบบบริหารจัดการที่มีประสิทธิภาพและประสิทธิผล</t>
  </si>
  <si>
    <t xml:space="preserve">     3.  เพื่อสร้างเครือข่ายการมีส่วนร่วมภาคภูมิใจในคณะและมหาวิทยาลัย และเกิดแนวทางพัฒนาคณะและ</t>
  </si>
  <si>
    <t xml:space="preserve">         มหาวิทยาลัยในอนาคต </t>
  </si>
  <si>
    <t xml:space="preserve"> มีระบบบริหารจัดการที่มีประสิทธิภาพและประสิทธิผล</t>
  </si>
  <si>
    <t>สอดคล้องกับนโยบายสภามหาวิทยาลัย :  5.1 ผลักดันการปรับปรุงอาคาร สถานที่ โสตทัศนูปกรณ์ ให้มีความพร้อมใน</t>
  </si>
  <si>
    <t>การทำงานของบุคลากร และการจัดการเรียนการสอนอย่างมีประสิทธิภาพ สู่การเป็นมหาวิทยาลัย 4.0</t>
  </si>
  <si>
    <t xml:space="preserve">สอดคล้องกับกลยุทธ์หลักมหาวิทยาลัย :  2. สร้างเครือข่ายความร่วมมือกับองค์กรภายในและต่างประเทศ เพื่อเสริมสร้าง
ประสิทธิผลตามวิสัยทัศน์และพันธกิจของมหาวิทยาลัยราชภัฏนครศรีธรรมราช  </t>
  </si>
  <si>
    <t xml:space="preserve">           คณะมนุษยศาสตร์และสังคมศาสตร์ มหาวิทยาลัยราชภัฏนครศรีธรรมราช เป็นคณะที่ก่อตั้งมานาน ศิษย์เก่าที่สำเร็จ</t>
  </si>
  <si>
    <t xml:space="preserve"> การศึกษากระจายอยู่ในหลายจังหวัดและหลายสาขาอาชีพ  ในแต่ละปีที่มีการสำเร็จการศึกษาศิษย์เก่าอาจมีการรวมตัวกัน</t>
  </si>
  <si>
    <t>พบปะสังสรรค์อย่างไม่เป็นทางการ แต่ยังไม่มีการเชื่อมโยงกับคณะและมหาวิทยาลัยอย่างเป็นระบบคณะมนุษยศาสตร์และ</t>
  </si>
  <si>
    <t>สังคมศาสตร์จึงเห็นความสำคัญที่จะต้องมีการจัดกิจกรรมศิษย์เก่าคืนถิ่นขึ้น เพื่อสร้างเครือข่ายความสัมพันธ์ระหว่างศิษย์เก่า</t>
  </si>
  <si>
    <t xml:space="preserve">มหาวิทยาลัยร่วมกันได้ในอนาคต </t>
  </si>
  <si>
    <t>กับคณะ มหาวิทยาลัย และเพื่อเป็นการให้บริการข้อมูลข่าวสารศิษย์เก่า เน้นสร้างความภาคภูมิใจ  และนำไปสู่การพัฒนา</t>
  </si>
  <si>
    <t>สอดคล้องกับกลยุทธ์หลักมหาวิทยาลัย : 4. ส่งเสริมและพัฒนาบุคลากรให้เป็นคนดีและคนเก่ง มีความรู้ ทักษะ</t>
  </si>
  <si>
    <t xml:space="preserve">สอดคล้องกับตัวชี้วัดตามแผนปฏิบัติราชการหน่วยงาน :3.10 ร้อยละบุคลากรสายวิชาการและสายสนับสนุนที่ได้รับการพัฒนา
</t>
  </si>
  <si>
    <t>อย่างน้อยปีละ 1 ครั้ง (พ)(NSTRU 4.10)    3.11 ร้อยละของอาจารย์ที่ดำรงตำแหน่งทางวิชาการ (พ)(NSTRU 4.11)</t>
  </si>
  <si>
    <t>สอดคล้องกับนโยบายสภามหาวิทยาลัย :  5.6 ผลักดันให้มีแผนพัฒนาบุคลากรทุกประเภทอย่างชัดเจน เพื่อความก้าวหน้าใน</t>
  </si>
  <si>
    <t>ตลอดจนมีระบบบริหารงานบุคคลที่มีความเป็นธรรม โปร่งใส และมีธรรมาภิบาล</t>
  </si>
  <si>
    <t>สายอาชีพ และสอดคล้องกับบริบทในศตวรรษที่ 21 มีความรัก ความสามัคคี มีบริการที่มีประสิทธิภาพ  (Service Mind)</t>
  </si>
  <si>
    <t xml:space="preserve">โครงการสนับสนุนการดำเนินงานของหน่วยงานให้เกิดคุณธรรม และความโปร่งใส มีประสิทธิภาพตามหลักธรรมาภิบาล </t>
  </si>
  <si>
    <t>สอดคล้องกับนโยบายสภามหาวิทยาลัย :  5.5 ทบทวนและปรับปรุง วิสัยทัศน์ พันธกิจ นโยบาย แผนกลยุทธ์ทั้งระยะสั้นและ</t>
  </si>
  <si>
    <t xml:space="preserve"> ระยะยาวและระบบการติดตามและการประเมินผลการปฏิบัติงานอย่างต่อเนื่อง เพื่อให้สอดคล้องกับบริบทที่เปลี่ยนแปลงไปใน</t>
  </si>
  <si>
    <t>ปัจจุบันและอนาคต</t>
  </si>
  <si>
    <t xml:space="preserve">          การบริหารงานของคณะมนุษยศาสตร์และสังคมศาสตร์  จะเน้นคุณภาพของบัณฑิตเป็นหลัก  ซึ่งการจัดการเรียน การสอน</t>
  </si>
  <si>
    <t xml:space="preserve">ที่สำคัญที่สุดต้องเน้นการพัฒนานักศึกษาให้มีคุณธรรมนำสังคม และพัฒนาการสอนให้สอดคล้องกับแนวคิด </t>
  </si>
  <si>
    <t>ให้มีประสิทธิภาพได้นั้น  จะต้องมีการเตรียมความพร้อมในทุกด้าน  ทั้งฝ่ายผู้บริหาร  ผู้สอน  ผู้สนับสนุนการเรียนการสอนและ</t>
  </si>
  <si>
    <t xml:space="preserve">           การพัฒนาศักยภาพคณาจารย์ บุคลากรทางการศึกษา โดยเฉพาะอย่างยิ่งในระดับอุดมศึกษา มีความจำเป็นอย่างยิ่ง</t>
  </si>
  <si>
    <t xml:space="preserve"> ที่จะต้องมีความจำเป็นอย่างยิ่งที่จะต้องดำเนินการ ส่งเสริม พัฒนาเพิ่มสมรรถนะ หาความรู้ ผลิตเอกสาร ผลิตตำราวิชาการ</t>
  </si>
  <si>
    <t xml:space="preserve">ชุมชน สังคม มีความคาดหวังต่อระบบการศึกษาที่มีคุณภาพ ดังนั้นการเตรียมความพร้อมด้านทรัพยากรการศึกษาด้านบุคลากร </t>
  </si>
  <si>
    <t>มหาวิทยาลัยราชภัฏ พ.ศ. 2547  เพื่อพัฒนาชุมชนท้องถิ่น ทั้งนี้เพื่อเป็นศักยภาพของมหาวิทยาลัย และของสาขาวิชาการพัฒนา</t>
  </si>
  <si>
    <t xml:space="preserve"> และภาคประชาสังคม ที่ร่วมมือกับมหาวิทยาลัยราชภัฏนครศรีธรรมราชดำเนินโครงการพัฒนาท้องถิ่นใน</t>
  </si>
  <si>
    <t>และภาคประชาสังคม ที่ร่วมมือกับมหาวิทยาลัยราชภัฏนครศรีธรรมราชดำเนินโครงการพัฒนาท้องถิ่นใน</t>
  </si>
  <si>
    <t xml:space="preserve">สอดคล้องกับตัวชี้วัดตามแผนปฏิบัติราชการหน่วยงาน  3.7  มีระบบบริหารจัดการที่มีประสิทธิภาพและประสิทธิผล                                   สะสม(NSTRU 4.7)
</t>
  </si>
  <si>
    <t xml:space="preserve">                                                                              สะสม(NSTRU 4.7)</t>
  </si>
  <si>
    <t>สอดคล้องกับนโยบายสภามหาวิทยาลัย :  5.5 ผลักดันให้มีแผนพัฒนาบุคลากรทุกประเภทอย่างชัดเจน เพื่อความก้าวหน้าใน</t>
  </si>
  <si>
    <t>ตลอดจนมีระบบบริหารงาน</t>
  </si>
  <si>
    <t xml:space="preserve">สายอาชีพและสอดคล้องกับบริบทในศตวรรษที่ 21 มีความรัก ความสามัคคี มีบริการที่มีประสิทธิภาพ (Service Mind) </t>
  </si>
  <si>
    <t>การศึกษาระดับอุดมศึกษาตามหลักธรรมาภิบาล</t>
  </si>
  <si>
    <t xml:space="preserve">โครงการพัฒนาแหล่งเรียนรู้ด้านศิลปวัฒนธรรม ประเพณี ภูมิปัญญาท้องถิ่น เพื่อสร้างคุณค่า  และสำนึกรักษ์ท้องถิ่น (A) </t>
  </si>
  <si>
    <t xml:space="preserve">                        (โครงการที่ 6)    งบประมาณ  157,284  บาท</t>
  </si>
  <si>
    <t>กิจกรรมที่  1  กฎหมายเพื่อเยาวชน</t>
  </si>
  <si>
    <t>กิจกรรมที่  3  อบรมการถอดบทเรียน</t>
  </si>
  <si>
    <t>กิจกรรมที่ 2 อนุรักษ์สืบสาน อาหารพื้นถิ่นใต้  (ปกครอง ท้องถิ่น)</t>
  </si>
  <si>
    <t xml:space="preserve"> โครงการพัฒนาศักยภาพผู้สอนให้เป็นมืออาชีพ (A) (โครงการที่  19) </t>
  </si>
  <si>
    <t>งบประมาณ   207,700  บาท</t>
  </si>
  <si>
    <t>งบประมาณ  30,000   บาท</t>
  </si>
  <si>
    <t xml:space="preserve">โครงการเครือข่ายสัมพันธ์เพื่อการพัฒนาท้องถิ่น (C) (โครงการที่  20)      </t>
  </si>
  <si>
    <t xml:space="preserve">โครงการส่งเสริมสนับสนุนบุคลากรสู่ความเป็นเลิศ (C) (A)(โครงการที่  21)   </t>
  </si>
  <si>
    <t>งบประมาณ    258,000   บาท</t>
  </si>
  <si>
    <t xml:space="preserve">โครงการ สนับสนุนการดำเนินงานของหน่วยงานให้เกิดคุณธรรมและความโปร่งใส มีประสิทธิภาพตามหลักธรรมาภิบาล (A) (โครงการที่  25) </t>
  </si>
  <si>
    <t xml:space="preserve">โครงการ พัฒนาสิ่งอำนวยความสะดวก สภาพแวดล้อมและการจัดการเรียนการสอนให้ทันสมัยอย่างต่อเนื่อง (C)  (โครงการที่ 23)   </t>
  </si>
  <si>
    <t xml:space="preserve">โครงการ   พัฒนานักศึกษาให้มีคุณลักษณะตามอัตลักษณ์บัณฑิต 4 ประการ (A) (โครงการที่ 15) </t>
  </si>
  <si>
    <t xml:space="preserve"> ค่าตอบแทนวิทยากรจำนวน 2 คน x 6 ชั่วโมง </t>
  </si>
  <si>
    <t xml:space="preserve"> x 600 บาท เป็นเงิน 7,200 บาท</t>
  </si>
  <si>
    <t xml:space="preserve">  - ค่าน้ำมันเชื้อเพลิง 4 คัน x 1,000 บาทต่อคัน</t>
  </si>
  <si>
    <t xml:space="preserve"> ค่าตอบแทนวิทยากรจำนวน 2 คน x 6 ชั่วโมง</t>
  </si>
  <si>
    <t xml:space="preserve">  x 600 บาท เป็นเงิน 7,200 บาท</t>
  </si>
  <si>
    <t xml:space="preserve"> ค่าตอบแทนวิทยากรจำนวน 1 คน x 6 ชั่วโมง </t>
  </si>
  <si>
    <t xml:space="preserve"> x 600 บาท เป็นเงิน 3,600 บาท</t>
  </si>
  <si>
    <t xml:space="preserve"> - ค่าที่พักสำหรับวิทยากร 1  คน x 1 คืน</t>
  </si>
  <si>
    <t xml:space="preserve"> x 1,500 บาท      เป็นเงิน  1,500 บาท </t>
  </si>
  <si>
    <t>ค่าเอกสารประกอบการอบรมภาษาอังกฤษ  แฟ้มใส่</t>
  </si>
  <si>
    <t xml:space="preserve">เอกสาร จำนวน 100 ชุด x 75 บาท เป็นเงิน 7,500 บาท </t>
  </si>
  <si>
    <t xml:space="preserve"> ค่าอาหาร อาหารว่างและเครื่องดื่ม ของผู้เข้าร่วม </t>
  </si>
  <si>
    <t>โครงการ  200 คน x 100 บาท เป็นเงิน 20,000 บาท</t>
  </si>
  <si>
    <r>
      <t xml:space="preserve"> </t>
    </r>
    <r>
      <rPr>
        <sz val="13.2"/>
        <color theme="1"/>
        <rFont val="TH SarabunPSK"/>
        <family val="2"/>
      </rPr>
      <t xml:space="preserve">- หนังสือฝึกเขียนตอบกฎหมาย จำนวน 150 ชุด </t>
    </r>
  </si>
  <si>
    <t xml:space="preserve"> x 180 บาท  เป็นเงิน 27,000 บาท</t>
  </si>
  <si>
    <t xml:space="preserve"> - ค่าตอบแทนวิทยากรจำนวน 2 คน x 6 ชั่วโมง </t>
  </si>
  <si>
    <t>x 600 บาท เป็นเงิน  7,200 บาท</t>
  </si>
  <si>
    <t xml:space="preserve"> - ค่าตอบแทนวิทยากรจำนวน 2 คน x 6 ชั่วโมง</t>
  </si>
  <si>
    <t xml:space="preserve"> - ค่าตอบแทนวิทยากรจำนวน 1 คน x 6 ชั่วโมง</t>
  </si>
  <si>
    <t xml:space="preserve"> x 600 บาท  เป็นเงิน  3,600 บาท</t>
  </si>
  <si>
    <t xml:space="preserve"> - ค่าที่พักวิทยากร  1 คืน x 1,500 บาท </t>
  </si>
  <si>
    <t xml:space="preserve"> เป็นเงิน 1,500 บาท</t>
  </si>
  <si>
    <t xml:space="preserve">  - ค่าอาหารว่างพร้อมเครื่องดื่ม 72 คน x 25 บาท </t>
  </si>
  <si>
    <t xml:space="preserve"> x 2 มื้อ  เป็นเงิน 3,600  บาท</t>
  </si>
  <si>
    <t xml:space="preserve"> ค่าตอบแทนวิทยากร  2 วัน x 2 คน x 6 ชั่วโมง</t>
  </si>
  <si>
    <t xml:space="preserve"> x 600 บาท   เป็นเงิน 14,400  บาท</t>
  </si>
  <si>
    <t xml:space="preserve">เป็นเงิน 30,000 บาท     </t>
  </si>
  <si>
    <t xml:space="preserve"> จำนวน 300 คน x 100 บาท/ต่อวัน  </t>
  </si>
  <si>
    <t>- มีกำลังไฟฟ้าด้านนอกไม่น้อยกว่า 800VA 
(480Watt)</t>
  </si>
  <si>
    <t>ก่อสร้างคูระบายน้ำรอบ</t>
  </si>
  <si>
    <t>ตัวอาคาร 4คณะมนุษยศาสตร์และสังคมศาสตร์</t>
  </si>
  <si>
    <t xml:space="preserve">                                                                                  หน่วยงาน  คณะมนุษยศาสตร์และสังคมศาสตร์</t>
  </si>
  <si>
    <t>1.1.2 ค่าซ่อมครุภัณฑ์</t>
  </si>
  <si>
    <t>1.2.1 ค่าเช่าเครื่องถ่ายเอกสาร</t>
  </si>
  <si>
    <t xml:space="preserve">  1.1.1  ค่าตอบแทนปฏิบัติงาน</t>
  </si>
  <si>
    <t>นอกเวลาราชการ</t>
  </si>
  <si>
    <t>ค่าล่วงเวลาราชการในการดำเนินงานตามภารกิจในกรณี</t>
  </si>
  <si>
    <t xml:space="preserve">เร่งด่วน  เพื่อให้ทันต่อเวลา  เช่น งานงบงบประมาณ  </t>
  </si>
  <si>
    <t xml:space="preserve">งานติดตามและประเมิณผล  และงานประกันคุณภาพ  </t>
  </si>
  <si>
    <t>1.3.1 ค่าวัสดุดำเนินงาน</t>
  </si>
  <si>
    <t>1.4 ค่าสาธารณูปโภค</t>
  </si>
  <si>
    <t>กิจกรรมที่  6  บริหารจัดการทั่วไป</t>
  </si>
  <si>
    <t>1.4.1 ค่าสาธารณูปโภค</t>
  </si>
  <si>
    <t>ภายในสำนักงานคณะ</t>
  </si>
  <si>
    <t>รายการ ค่าสาธารณูปโภคภายในสำนักงานคณะ</t>
  </si>
  <si>
    <r>
      <rPr>
        <b/>
        <sz val="14"/>
        <color theme="1"/>
        <rFont val="TH SarabunPSK"/>
        <family val="2"/>
      </rPr>
      <t xml:space="preserve">กิจกรรมที่ 4 </t>
    </r>
    <r>
      <rPr>
        <sz val="14"/>
        <color theme="1"/>
        <rFont val="TH SarabunPSK"/>
        <family val="2"/>
        <charset val="222"/>
      </rPr>
      <t>บทบาท นศ.กับงานประกันฯ</t>
    </r>
  </si>
  <si>
    <r>
      <rPr>
        <b/>
        <sz val="14"/>
        <color theme="1"/>
        <rFont val="TH SarabunPSK"/>
        <family val="2"/>
      </rPr>
      <t xml:space="preserve">กิจกรรมที่ 1 </t>
    </r>
    <r>
      <rPr>
        <sz val="14"/>
        <color theme="1"/>
        <rFont val="TH SarabunPSK"/>
        <family val="2"/>
        <charset val="222"/>
      </rPr>
      <t>เตรียมความพร้อมรองรับงานประกันคุณภาพการศึกษา</t>
    </r>
  </si>
  <si>
    <t>รายการ  ค่าตอบแทนปฏิบัติงานนอกเวลาราชการ</t>
  </si>
  <si>
    <t>รายการ  ค่าวัสดุในการจัดกิจกรรม</t>
  </si>
  <si>
    <r>
      <rPr>
        <sz val="14"/>
        <color theme="1"/>
        <rFont val="TH SarabunPSK"/>
        <family val="2"/>
      </rPr>
      <t xml:space="preserve">รายการ </t>
    </r>
    <r>
      <rPr>
        <b/>
        <sz val="14"/>
        <color theme="1"/>
        <rFont val="TH SarabunPSK"/>
        <family val="2"/>
        <charset val="222"/>
      </rPr>
      <t xml:space="preserve"> </t>
    </r>
    <r>
      <rPr>
        <sz val="14"/>
        <color theme="1"/>
        <rFont val="TH SarabunPSK"/>
        <family val="2"/>
      </rPr>
      <t>ค่าตอบแทนการสอนภาคปกติ</t>
    </r>
  </si>
  <si>
    <r>
      <t>กิจกรรมที่  7</t>
    </r>
    <r>
      <rPr>
        <sz val="14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  <charset val="222"/>
      </rPr>
      <t xml:space="preserve"> </t>
    </r>
    <r>
      <rPr>
        <sz val="14"/>
        <color theme="1"/>
        <rFont val="TH SarabunPSK"/>
        <family val="2"/>
      </rPr>
      <t>ค่าตอบแทนการสอนภาคปกติ</t>
    </r>
  </si>
  <si>
    <t>กิจกรรมที่ 7 ค่าตอบแทนการสอนภาคปกติ</t>
  </si>
  <si>
    <t>กิจกรรมที่ 6 บริหารจัดการทั่วไป</t>
  </si>
  <si>
    <t>53 ระดับผลการประเมินคุณธรรมและความโปร่งใสในการบริหารงานภาครัฐของมหาวิทยาลัยราชภัฏนครศรีธรรมราช(NSTRU 4.5)</t>
  </si>
  <si>
    <t>มีหน่วยประมวลผลกลาง (CPU) 6 แกนหลัก (6 core) โดยมีความเร็วสัญญาณนาฬิกา พื้นฐาน 2.0 GHz และมีเทคโนโลยีเพิ่มสัญญาณนาฬิกาได้ในกรณีที่ต้องใช้ความสามารถใน การประมวลผลสูง จำนวน 1 หน่วย</t>
  </si>
  <si>
    <t xml:space="preserve">หน่วยประมวลผลกลาง (CPU) มีหน่วยความจำแบบ Cache Memory รวม ในระดับ (Level) เดียวกัน ขนาด 12MB </t>
  </si>
  <si>
    <t xml:space="preserve">มีหน่วยประมวลผลเพื่อแสดงภาพ โดยมีคุณลักษณะ ดังนี้ </t>
  </si>
  <si>
    <t xml:space="preserve">มีหน่วยความจาหลัก (RAM) ชนิด DDR4  มีขนาด 8 GB </t>
  </si>
  <si>
    <t xml:space="preserve">มีหน่วยจัดเก็บข้อมูล ชนิด SATA ขนาดความจุ 1TB  จำนวน 1 หน่วย </t>
  </si>
  <si>
    <t xml:space="preserve">มีหน่วยจัดเก็บข้อมูล ชนิด Solid State Drive ขนาดความจุ 256GB จานวน 1 หน่วย </t>
  </si>
  <si>
    <t xml:space="preserve">มี DVD-RW  แบบติดตั้งภายใน (Internal) จำนวน 1 หน่วย </t>
  </si>
  <si>
    <t xml:space="preserve">มีช่องเชื่อมต่อระบบเครือข่าย (Network Interface) แบบ 10/100/1000 Base-T จำนวน  1 ช่อง </t>
  </si>
  <si>
    <t xml:space="preserve">มีช่องเชื่อมต่อ (Interface) แบบ USB 2.0 หรือดีกว่า ไม่น้อยกว่า 3 ช่อง </t>
  </si>
  <si>
    <t xml:space="preserve">มีแป้นพิมพ์และเมาส์ </t>
  </si>
  <si>
    <t>มีจอแสดงภาพในตัว และมีขนาด 21.5 นิ้ว ความละเอียดแบบ FHD (1920x1080)</t>
  </si>
  <si>
    <t>สามารถใช้งาน Wi-Fi (IEEE 802.11b, g, n, ac) และ Bluetooth</t>
  </si>
  <si>
    <t xml:space="preserve">                                                                  หน่วยงาน  คณะมนุษยศาสตร์และสังคมศาสตร์</t>
  </si>
  <si>
    <t>ภาคเอกชน และภาคประชาสังคม ที่ร่วมมือ</t>
  </si>
  <si>
    <t>กับมหาวิทยาลัยราชภัฏนครศรีธรรมราช</t>
  </si>
  <si>
    <t>ดำเนินโครงการพัฒนาท้องถิ่นในพื้นที่</t>
  </si>
  <si>
    <t>บริการ(NSTRU 1.5)</t>
  </si>
  <si>
    <t xml:space="preserve">5 จำนวนภาคีเครือข่ายสะสมทั้งภาครัฐ </t>
  </si>
  <si>
    <t>บริการ (NSTRU 1.5)</t>
  </si>
  <si>
    <t>47. การพัฒนาอัตลักษณ์ผู้เรียน
/บัณฑิต(NSTRU 3.12)</t>
  </si>
  <si>
    <t>47. การพัฒนาอัตลักษณ์ผู้เรียน/(NSTRU 3.12)</t>
  </si>
  <si>
    <t xml:space="preserve">สอดคล้องกับกลยุทธ์หลักมหาวิทยาลัย : 4  ส่งเสริมและพัฒนาบุคลากรให้เป็นคนดีและคนเก่ง มีความรู้ ทักษะ ความสามารถ 
</t>
  </si>
  <si>
    <t xml:space="preserve">และศักยภาพสอดคล้องกับบริบทในศตวรรษที่ 21 มีความรัก ความสามัคคี มีบริการที่มีประสิทธิภาพ (Service Mind) </t>
  </si>
  <si>
    <r>
      <t>3. แผนงาน :</t>
    </r>
    <r>
      <rPr>
        <sz val="14"/>
        <rFont val="TH SarabunPSK"/>
        <family val="2"/>
      </rPr>
      <t xml:space="preserve"> ยุทธศาสตร์การวิจัยและพัฒนานวัตกรรม</t>
    </r>
  </si>
  <si>
    <t>การศึกษา  งานประชุม  เป็นจำนวนเงิน  14,460  บาท</t>
  </si>
  <si>
    <t>เป็นเงิน  100,000  บาท</t>
  </si>
  <si>
    <t xml:space="preserve">ค่าซ่อมและบำรุงรักษาครุภัณฑ์ภายในคณะและสาขาวิชา </t>
  </si>
  <si>
    <t>1. ขนาดที่กำหนดเป็นขนาดไม่ต่ำกว่า 24,000 บีทียู</t>
  </si>
  <si>
    <t>2. ราคาที่กำหนดเป็นราคาที่รวมค่าติดตั้ง</t>
  </si>
  <si>
    <t>3. เครื่องปรับอากาศที่มีความสามารถในการทำความเย็นขนาดไม่เกิน 40,000 บีทียู ต้องได้รับการรับรองมาตรฐาน ผลิตภัณฑ์อุตสาหกรรม และฉลากประหยัดไฟฟ้าเบอร์ 5</t>
  </si>
  <si>
    <t>4. ต้องเป็นเครื่องปรับอากาศที่ประกอบสำเร็จรูปทั้งชุด ทั้งหน่วยส่งความเย็นและหน่วยระบายความร้อนจากโรงงานเดียวกัน</t>
  </si>
  <si>
    <t>5. มีความหน่วงเวลาการทำงานของคอมเพรสเซอร์</t>
  </si>
  <si>
    <t>6. การจัดซื้อเครื่องปรับอากาศขนาดอื่น ๆ (นอกจากข้อ 3) นอกเหนือจากการพิจารณาด้านราคาแล้ว เพื่อเป็นการประหยัดพลังงาน ควรพิจารณาจัดซื้อเครื่องปรับอากาศที่มีค่าประสิทธิภาพ พลังงานตามฤดูกาล (SEER) สูงกว่า</t>
  </si>
  <si>
    <t>7. การติดตั้งเครื่องปรับอากาศ</t>
  </si>
  <si>
    <t>7.1 แบบแยกส่วน ประกอบด้วยอุปกรณ์ ดังนี้ 
สวิตซ์ 1 ตัว
ท่อทองแดงไปกลับหุ้มฉนวนยาว 4 เมตร 
สายไฟยาวไม่เกิน 15 เมตร</t>
  </si>
  <si>
    <t>8. ค่าติดตั้งเครื่องปรับอากาศ</t>
  </si>
  <si>
    <t>(กรณีต้องการแสดงค่าติดตั้งแยกจากราคาเครื่องปรับอากาศ)</t>
  </si>
  <si>
    <t>8.1 ชนิดตั้งพื้นหรือชนิดแขวน</t>
  </si>
  <si>
    <t>ขนาดไม่ต่ำกว่า 13,000 บีทียู 4,000 บาท</t>
  </si>
  <si>
    <t>ขนาดไม่ต่ำกว่า 40,000 บีทียู 5,500 บาท</t>
  </si>
  <si>
    <t>8.2 ชนิดตู้ตั้งพื้น</t>
  </si>
  <si>
    <t>ขนาดไม่ต่ำกว่า 33,000 บีทียู 5,000 บาท</t>
  </si>
  <si>
    <t>ขนาดไม่ต่ำกว่า 42,000 บีทียู 6,000 บาท</t>
  </si>
  <si>
    <t>8.3 ชนิดติดผนัง</t>
  </si>
  <si>
    <t>ขนาด 12,000-24,000 บีทียู 3,000 บาท</t>
  </si>
  <si>
    <t>งบประมาณ  536,820   บาท</t>
  </si>
  <si>
    <t>รวมเป็นเงินทั้งสิ้น  1,114,450  บาท</t>
  </si>
  <si>
    <t>งบประมาณ  1,114,450     บาท</t>
  </si>
  <si>
    <t xml:space="preserve">                          (โครงการที่  25)  งบประมาณ  1,625,250   บาท</t>
  </si>
  <si>
    <t xml:space="preserve">                        งบประมาณ  986,820  บาท</t>
  </si>
  <si>
    <t>งบประมาณ  2,467,704  บาท</t>
  </si>
  <si>
    <t>การพัฒนาอย่างน้อยปีละ 1 ครั้ง (พ)(NSTRU 4.10) 59. ร้อยละของอาจารย์ที่ดำรงตำแหน่งทางวิชาการ (พ)(NSTRU 4.11)</t>
  </si>
  <si>
    <t>ค่าวัสดุในการจัดอบรม 980 บาท</t>
  </si>
  <si>
    <t>สาขาอังกฤษธุรกิจ</t>
  </si>
  <si>
    <t>คณะ</t>
  </si>
  <si>
    <t>2.4 ระดับความสามารถด้านการใช้
ภาษาอังกฤษของผู้สำเร็จการศึกษาระดับปริญญาตรีและระดับบัณฑิตศึกษาตามมาตรฐาน CEFR (Common European Framework of Reference for Languages) หรือเทียบเท่ามาตรฐานสากลอื่น ๆ(NSTRU 3.4)</t>
  </si>
  <si>
    <t xml:space="preserve">กิจกรรมที่ 1  อบรมภาษาอังกฤษเพื่อประยุกต์ใช้
ในศตวรรษที่ 21 </t>
  </si>
  <si>
    <t>2.1 ค่าใช้สอย</t>
  </si>
  <si>
    <t>ผลผลิต  บุคลากรครัฐ</t>
  </si>
  <si>
    <t>กิจกรรมที่ 3  เผยแพร่สารสนเทศศิลปวัฒนธรรม (การจัดการสารสนเทศ)</t>
  </si>
  <si>
    <t>ค่าพู่กันขนาดใหญ่ 3 ด้าม x 100 บาท  เป็นเงิน 300 บาท</t>
  </si>
  <si>
    <t xml:space="preserve"> จำนวน 100 คน x 120 บาทเป็นเงิน  12,000 บาท</t>
  </si>
  <si>
    <t xml:space="preserve"> - ค่าถ่ายเอกสาร 100 ชุด x 10 แผ่น x 0.50 บาท</t>
  </si>
  <si>
    <t>เป็นเงิน 20,400 บาท</t>
  </si>
  <si>
    <t xml:space="preserve">x 4 วัน  เป็นเงิน 14,400 บาท </t>
  </si>
  <si>
    <t xml:space="preserve">รวมเป็นเงินทั้งสิ้น 50,200 บาท </t>
  </si>
  <si>
    <t>งบประมาณ   6,000  บาท</t>
  </si>
  <si>
    <t xml:space="preserve"> - ค่าเช่าเหมาบริการรถบัสปรับอากาศ 1 คัน x 15,000 บาท</t>
  </si>
  <si>
    <t>1.1.1  ค่าวัสดุการศึกษา</t>
  </si>
  <si>
    <t>1.2.1 วัสดุในการจัดอบรม</t>
  </si>
  <si>
    <t>เป็นเงิน 3,600 บาท</t>
  </si>
  <si>
    <t>รวมเป็นเงินทั้งสิ้น 15,440 บาท</t>
  </si>
  <si>
    <t>หมายเหตุ  เงินส่วนเกินสมทบจากผู้เสนอโครงการ</t>
  </si>
  <si>
    <t>1. งบลงทุน</t>
  </si>
  <si>
    <t>1.1 ค่าที่ดินและสิ่งก่อสร้าง</t>
  </si>
  <si>
    <t>1.1.1  ค่าสิ่งก่อสร้าง</t>
  </si>
  <si>
    <t>เป็นเงิน 4,400บาท</t>
  </si>
  <si>
    <t>กิจกรรมที่  4  อบรมเชิงปฏิบัติการบทบาทนักศึกษากับงานประกันคุณภาพการศึกษา  (สนง.คณะรองแผน งบประมาณ)</t>
  </si>
  <si>
    <t>1.2.1 ค่าอาหาร อาหารว่างและเครื่องดื่ม</t>
  </si>
  <si>
    <t>1.2.2 ค่าพาหนะเดินทาง</t>
  </si>
  <si>
    <t xml:space="preserve"> x150 บาท   เป็นเงิน  4,500  บาท </t>
  </si>
  <si>
    <t xml:space="preserve"> - ค่าที่พัก 2 ห้อ'ง x 850 บาท </t>
  </si>
  <si>
    <t xml:space="preserve"> - ค่าน้ำมันเชื้อเพลิงรถยนต์  จำนวน 2 คัน x 1,250 บาท</t>
  </si>
  <si>
    <t xml:space="preserve">เป็นเงิน 2,500 บาท </t>
  </si>
  <si>
    <t xml:space="preserve">x 150 บาท   เป็นเงิน  4,500  บาท </t>
  </si>
  <si>
    <t xml:space="preserve"> - ค่าที่พัก 2 ห้อง x 850 บาท  เป็นเงิน 1,700 บาท  </t>
  </si>
  <si>
    <t>จำนวน 80 คน x 200 บาท เป็นเงิน  16,000  บาท</t>
  </si>
  <si>
    <t>ผลผลิต   ผู้สำเร็จการศึกษาด้านสังคมศาสตร์</t>
  </si>
  <si>
    <t xml:space="preserve">ผลผลิต ผู้สำเร็จการศึกษาด้านสังคมศาสตร์  </t>
  </si>
  <si>
    <t xml:space="preserve">ผลผลิต   ผู้สำเร็จการศึกษาด้านสังคมศาสตร์  </t>
  </si>
  <si>
    <t>หน่วยงาน  คณะมนุษยศาสตร์และสังคมสาสตร์</t>
  </si>
  <si>
    <t xml:space="preserve">          คณะมนุษยศาสตร์และสังคมศาสตร์   มีความจำเป็นในการจัดจ้างบุคลากร  เพื่อให้การจัดการเรียนการสอนให้</t>
  </si>
  <si>
    <t>ประสิทธิภาพได้  เตรียมความพร้อมจัดจ้างบุคลากรที่มีความรู้ความสามารถและสนับสนุนการเรียนการสอนและ</t>
  </si>
  <si>
    <r>
      <t>3.  สถานที่ดำเนินการ</t>
    </r>
    <r>
      <rPr>
        <sz val="16"/>
        <color theme="1"/>
        <rFont val="TH SarabunPSK"/>
        <family val="2"/>
      </rPr>
      <t xml:space="preserve">  คณะมนุษยศาสตร์และสังคมสาสตร์  </t>
    </r>
  </si>
  <si>
    <t>กิจกรรมที่ 1 จัดจ้างบุคลากรสายวิชาการและสายสนับสนุนวิชาการ</t>
  </si>
  <si>
    <t>53. ดับผลการประเมินคุณธรรมและความโปร่งใสในการบริหารงานภาครัฐของมหาวิทยาลัยราชภัฏนครศรีธรรมราช (nstru 4.7)</t>
  </si>
  <si>
    <t>ผลผลิต  รายการบุคลากรภาครัฐ</t>
  </si>
  <si>
    <t>ชื่อผลผลิตที่ 1 โครงการยุทธศาสตร์มหาวิทยาลัยราชภัฏนครศรีธรรมราชเพื่อการพัฒนาท้องถิ่น</t>
  </si>
  <si>
    <t>ผลผลิต   ผลงานทำนุบำรุงศิลปวัฒนธรรม</t>
  </si>
  <si>
    <t xml:space="preserve">สอดคล้องกับกลยุทธ์หลักมหาวิทยาลัย : 3. บูรณาการความร่วมมือภายในมหาวิทยาลัยและภายนอกมหาวิทยาลัย                                             </t>
  </si>
  <si>
    <t>ผลผลิต  ผลงานทำนุบำรุงศิลปวัฒนธรรม</t>
  </si>
  <si>
    <t>กิจกรรมที่ 3 เผยแพร่สารสนเทศศิลปวัฒนธรรมท้องถิ่น (การจัดการสารสนเทศ)</t>
  </si>
  <si>
    <t xml:space="preserve">รายการ ค่าใช้สอยในการจัดกิจกรรม </t>
  </si>
  <si>
    <t>กิจกรรมที่ 4  ศิลป์อาสาคนสร้างสรรค์                        (ออกแบบนิเทศศิลป์)</t>
  </si>
  <si>
    <t>รายการ  ค่าใช้สอยในการจัดกิจกรรม</t>
  </si>
  <si>
    <t xml:space="preserve">รายการ  ค่าใช้สอยในการจัดกิจกรรม </t>
  </si>
  <si>
    <t xml:space="preserve">รายการ  ค่าวัสดุในการจัดกิจกรรม </t>
  </si>
  <si>
    <t xml:space="preserve"> (  /  )  งานตามแผนพัฒนาหน่วยงาน</t>
  </si>
  <si>
    <t xml:space="preserve">  คณะมีหลักสูตรที่เข้าร่วมในการอนุรักษ์ สืบสานต่อยอดองค์ความรู้ด้านศิลปะและวัฒนธรรม</t>
  </si>
  <si>
    <t xml:space="preserve"> (  / )  งานดำเนินการปกติ   ตามภาระหน้าที่ของหน่วยงาน</t>
  </si>
  <si>
    <t xml:space="preserve"> ( / )  งานตามแผนพัฒนาหน่วยงาน</t>
  </si>
  <si>
    <t>Languages) หรือเทียบเท่า  มาตรฐานสากลอื่น ๆ (nstru 3.4)</t>
  </si>
  <si>
    <t xml:space="preserve"> (   / )  งานตามแผนปฏิบัติราชการมหาวิทยาลัย/ตามนโยบายของมหาวิทยาลัย/</t>
  </si>
  <si>
    <t>(nstru 4.1)</t>
  </si>
  <si>
    <t xml:space="preserve"> (  / )  งานตามแผนพัฒนาหน่วยงาน</t>
  </si>
  <si>
    <t>55. มีระบบบริหารจัดการที่มีประสิทธิภาพและประสิทธิผลสะสม(NSTRU 4.7)</t>
  </si>
  <si>
    <t xml:space="preserve">            10.3.1   หลักสูตร คณะ มหาวิทยาลัย เป็นที่ยมรับ มีชื่อเสียง มีการจัดการเรียนการสอนที่มีคุณภาพ</t>
  </si>
  <si>
    <t xml:space="preserve"> -ค่าที่พัก ห้องละ 1,500 บาทต่อคืน x 7 ห้อง x 5 คืน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</si>
  <si>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(A) (โครงการที่ 17)  </t>
  </si>
  <si>
    <t>พัฒนาชุมชน</t>
  </si>
  <si>
    <t>กิจกรรมที่ 13 การฝึกทักษะปฎิบัติการชุมชน</t>
  </si>
  <si>
    <t>กิจกรรมที่ 15 การสัมมนาวิชาการและงานวิจัยด้านการพัฒนาชุมชน</t>
  </si>
  <si>
    <t>กิจกรรมที่ 16 การแนะแนวนักเรียนเพื่อเข้าสู่การเป็นนักศึกษาการพัฒนาชุมชน</t>
  </si>
  <si>
    <t>กิจกรรมที่ 17 เครือข่ายรัฐประศาสนศาสตร์</t>
  </si>
  <si>
    <t>กิจกรรมที่ 18 สานสัมพันธ์พี่-น้อง รปศ.</t>
  </si>
  <si>
    <t xml:space="preserve">กิจกรรมที่ 19 การพัฒนาบุคลิกภาพ </t>
  </si>
  <si>
    <t>กิจกรรมที่ 20 ศึกษาดูงานนอกสถานที่</t>
  </si>
  <si>
    <t>กิจกกรมที่ 21 สัมมนาหลังฝึกประสบการณ์วิชาชีพทางรัฐประศาสนศาสตร์</t>
  </si>
  <si>
    <t>กิจกรรมที่ 22 ติวเตรียมสอบราชการ</t>
  </si>
  <si>
    <t>กิจกรรมที่ 23 แข่งขันตอบปัญหากฎหมายเนื่องในวันรพี ประจำปี 2564</t>
  </si>
  <si>
    <t>กิจกรรมที่ 24 วันรพี วางพวงมาลา</t>
  </si>
  <si>
    <t>กิจกรรมที่ 25 ศึกษาดูงานนอกสถานที่</t>
  </si>
  <si>
    <t>กิจกรรมที่ 26 ฝึกเขียนตอบกฎหมาย</t>
  </si>
  <si>
    <t xml:space="preserve">กิจกรรมที่ 27 จัดซื้อหนังสือกฎหมาย </t>
  </si>
  <si>
    <t xml:space="preserve">กิจกรรมที่ 13   การฝึกทักษะปฏิบัติการชุมชน (พัฒนาชุมชน)  </t>
  </si>
  <si>
    <t xml:space="preserve">กิจกรรมที่ 15  การสัมมนาวิชาการและงานวิจัยด้านการพัฒนาชุมชน  (พัฒนาชุมชน)  </t>
  </si>
  <si>
    <t xml:space="preserve">กิจกรรมที่ 16 การแนะแนวนักเรียนเพื่อเข้าสู่การเป็นนักศึกษาการพัฒนาชุมชน   (พัฒนาชุมชน)  </t>
  </si>
  <si>
    <t>กิจกรรม ที่ 17 เครือข่ายรัฐประศาสนศาสตร์  (รปศ.)</t>
  </si>
  <si>
    <t>กิจกรรมที่ 18  สานสัมพันธ์พี่น้อง รปศ. (รปศ.)</t>
  </si>
  <si>
    <t>กิจกรรมที่ 19  การพัฒนาบุคลิกภาพ  (รปศ.)</t>
  </si>
  <si>
    <t>กิจกรรมที่ 20  ศึกษาดูงานนอกสถานที่   (รปศ.)</t>
  </si>
  <si>
    <t>กิจกรรมที่ 21  สัมมนาหลังฝึกประสบการณ์วิชาชีพทางรัฐประศาสนศาสตร์  (รปศ.)</t>
  </si>
  <si>
    <t>กิจกรรมที่  22   ติวเตรียมสอบราชการ   (รปศ.)</t>
  </si>
  <si>
    <t xml:space="preserve">กิจกรรมที่ 23   แข่งขันตอบปัญหากฎหมาย เนื่องในวันรพี ประจำปี 2564  (นิติศาสตร์) </t>
  </si>
  <si>
    <t xml:space="preserve">กิจกรรมที่ 24  วันรพี  วางพวงมาลา  (นิติศาสตร์) </t>
  </si>
  <si>
    <t xml:space="preserve">กิจกรรมที่ 25   ศึกษาดูงานนอกสถานที่  (นิติศาสตร์) </t>
  </si>
  <si>
    <t xml:space="preserve">กิจกรรมที่ 26  ฝึกเขียนตอบกฏหมาย (นิติศาสตร์) </t>
  </si>
  <si>
    <t xml:space="preserve">กิจกรรมที่ 27  จัดซื้อหนังสือกฎหมาย  (นิติศาสตร์) </t>
  </si>
  <si>
    <t xml:space="preserve"> - ยางลบ 3 โหล x 60 บาท เป็นเงิน 180 บาท</t>
  </si>
  <si>
    <t>1.1.1  ค่าวัสดุในการจัดกิจกรรม</t>
  </si>
  <si>
    <t xml:space="preserve">1.2.1 ค่าระบบ Thai Jo </t>
  </si>
  <si>
    <t xml:space="preserve">  - ค่าบริการวารสารออนไลน์ ของระบบ Thai Jo </t>
  </si>
  <si>
    <t xml:space="preserve"> 1  วารสาร x 10,700 บาท </t>
  </si>
  <si>
    <t>สาขาพัฒนาชุม</t>
  </si>
  <si>
    <t>รายการ  ค่าตอบแทนยวิทยากร</t>
  </si>
  <si>
    <t>รายการ  ค่าใช้สยอในกิจกรรม</t>
  </si>
  <si>
    <t xml:space="preserve">รายการ  ค่าตอบแทนวิทยากร </t>
  </si>
  <si>
    <t xml:space="preserve">รายการ  ค่าใช้สอยในกิจกรรม </t>
  </si>
  <si>
    <t>การเรียนรู้ทางรัฐประศาสนศาสตร์</t>
  </si>
  <si>
    <t xml:space="preserve">กิจกรรม 2 อบรมคอมพิวเตอร์เพื่อการประยุกต์ใช้ในอาชีพ  </t>
  </si>
  <si>
    <t xml:space="preserve">กิจกรรมที่ 3  ปรับพื้นแปลงภาษา </t>
  </si>
  <si>
    <t>กิจกรรมที่ 4  BE Dynamic แข่งขันทักษะภาษาอังกฤษ</t>
  </si>
  <si>
    <t>กิจกรรมที่ 5  BE Ready  เตรียมความพร้อมกับอังกฤษธุรกิจ</t>
  </si>
  <si>
    <t>กิจกรรมที่ 6 อบรมภาษาอังกฤษ</t>
  </si>
  <si>
    <t xml:space="preserve">กิจกรรมที่ 7 อบรมคอมพิวเตอร์ </t>
  </si>
  <si>
    <t>กิจกรรมที่ 8 อบรมทักษะภาษาอังกฤษและคอมพิวเตอร์</t>
  </si>
  <si>
    <t>กิจกรรมที่ 9  การจัดอบรมเทคโนโลยีสารสนเทศสำหรับ</t>
  </si>
  <si>
    <t>กิจกรรมที่ 13 การฝึกทักษะปฏิบัติการชุมชน</t>
  </si>
  <si>
    <t>กิจกรรมที่ 15  การสัมมนาวิชาการและงานวิจัยด้านการพัฒนาชุมชน</t>
  </si>
  <si>
    <t xml:space="preserve">กิจกรรมที่ 16 การแนะแนวนักเรียนเพื่อเข้าสู่การเป็นนักศึกษาการพัฒนาชุมชน </t>
  </si>
  <si>
    <t xml:space="preserve">กิจกรรมที่ 17  เครือข่ายรัฐประศาสนศาสตร์  </t>
  </si>
  <si>
    <t xml:space="preserve">กิจกรรมที่  18 สานสัมพันธ์พี่น้อง รปศ. </t>
  </si>
  <si>
    <t xml:space="preserve">กิจกรรมที่ 21 สัมมนาหลังฝึกประสบการณ์วิชาชีพทางรัฐประศาสนศาสตร์ </t>
  </si>
  <si>
    <t xml:space="preserve">กิจกรรมที่ 22 ติวเตรียมสอบราชการ </t>
  </si>
  <si>
    <t>กิจกรรมที่ 23 แข่งขันตอบปัญหากฎหมายเนื่องในวันรพี ประจำปี2564</t>
  </si>
  <si>
    <t>กิจกรรมที่ 27 จัดซื้อหนังสือกฎหมาย</t>
  </si>
  <si>
    <t xml:space="preserve">โครงการพัฒนาความรู้ ทักษะภาษาอังกฤษ และทักษะการใช้เทคโนโลยีดิจิทัล ในศตวรรษที่ 21 (A)      (โครงการที่  17) </t>
  </si>
  <si>
    <t xml:space="preserve"> งบประมาณ    186,618   บาท</t>
  </si>
  <si>
    <t>กิจกรรมที่ 2 อบรมคอมพิวเตอร์เพื่อประยุกต์ใช้ในอาชีพ</t>
  </si>
  <si>
    <t xml:space="preserve">กิจกรรมที่ 3  ปรับพื้นปแลงภาษา </t>
  </si>
  <si>
    <t xml:space="preserve">กิจกรรมที่ 7  อบรมคอมพิวเตอร์ </t>
  </si>
  <si>
    <t xml:space="preserve">กิจกรรมที่ 8 อบรมทักษะภาษาอังกฤษและคอมพิวเตอร์ </t>
  </si>
  <si>
    <t>กิจกกรมที่ 9 การจัดอบรมเทคโนโลยีสารสนเทศ สำหรับการเรียนรู้ทางรัฐประศาสนศาสตร์</t>
  </si>
  <si>
    <t>กิจกรรมที่  2  อบรมคอมพิวเตอร์เพื่อประยุกต์ใช้ในอาชีพ    (ภาษาไทย)</t>
  </si>
  <si>
    <t>กิจกรรมที่ 3  ปรับพื้นแปลงภาษา (สาขาออกแบบนิเทศศิลป์)</t>
  </si>
  <si>
    <t>กิจกรรมที่ 4 BE Dynamic แข่งขันทักษะทางภาษาอังกฤษ (อังกฤษธุรกิจ)</t>
  </si>
  <si>
    <t>กิจกรรมที่ 5  BE Ready เตรียมความพร้อมสู่อังกฤษธุรกิจ (อังกฤษธุรกิจ)</t>
  </si>
  <si>
    <t>กิจกรรมที่ 6 อบรมภาษาอังกฤษ  (คณะ รองวิชาการ)</t>
  </si>
  <si>
    <t>กิจกรรมที่ 7   อบรมคอมพิวเตอร์ (สนง.คณะรองวิชาการ)</t>
  </si>
  <si>
    <t xml:space="preserve">กิจกรรมที่  8  อบรมทักษะภาษาอังกฤษและคอมพิวเตอร์ (พัฒนาชุมชน)   </t>
  </si>
  <si>
    <t>กิจกรรมที่ 9  การจัดอบรมเทคโนโลยีสารสนเทศ สำหรับการเรียนรู้ทางรัฐประศาสนศาสตร์  (รปศ.)</t>
  </si>
  <si>
    <t xml:space="preserve">ค่าตอบแทนวิทยากรจำนวน 1 คน x 6 ชั่วโมง  </t>
  </si>
  <si>
    <t>ความเข้าใจเกี่ยวกับระบบกลไกด้านการเงิน การเบิกจ่าย และพัสดุ</t>
  </si>
  <si>
    <t xml:space="preserve"> งบประมาณ   986,820   บาท</t>
  </si>
  <si>
    <t>กิจกรรมที่ 12  เตรียมความพร้อมบัณฑิตและ</t>
  </si>
  <si>
    <t xml:space="preserve">    เป็นค่าวัสดุบริหารสำนักงานคณะมนุษยศาสตร์ฯ  อาทิ ผงหมึกเครื่องก็อปปี้ปริ้น  ผงหมึกเครื่องถ่ายเอกสารสีเครื่องถ่ายเอกสารปกติ  ผงหมึกเครื่องคอมพิวเตอร์  กระดาษถ่ายเอกสาร  แฟ้ม  ดินสอ  ปากกา  แผ่นพับ หูฟัง  และวัสดุสโมสรนักศึกษา  เป็นค่าอุปกรณ์การแข่งขันกีฬาและกรีฑา เช่น น้ำมันมวย  ไม้แบตมินตัน  ไม้ปิงปอง ลูกฟุตบอล  ลูกบาสเกตบอล  เป็นต้น  
เป็นเงิน 890,990 บาท </t>
  </si>
  <si>
    <t xml:space="preserve"> งบประมาณ  1,625,250  บาท</t>
  </si>
  <si>
    <r>
      <rPr>
        <b/>
        <sz val="14"/>
        <rFont val="TH SarabunPSK"/>
        <family val="2"/>
      </rPr>
      <t xml:space="preserve">    ผลผลิตที่ 1</t>
    </r>
    <r>
      <rPr>
        <sz val="14"/>
        <rFont val="TH SarabunPSK"/>
        <family val="2"/>
      </rPr>
      <t xml:space="preserve">  ผู้สำเร็จการศึกษาด้านสังคมศาสตร์</t>
    </r>
  </si>
  <si>
    <r>
      <rPr>
        <b/>
        <sz val="14"/>
        <rFont val="TH SarabunPSK"/>
        <family val="2"/>
      </rPr>
      <t xml:space="preserve">รายการ </t>
    </r>
    <r>
      <rPr>
        <sz val="14"/>
        <rFont val="TH SarabunPSK"/>
        <family val="2"/>
      </rPr>
      <t xml:space="preserve">บุคลากรภาครัฐ </t>
    </r>
  </si>
  <si>
    <r>
      <t xml:space="preserve">ประเด็นยุทธศาสตร์ที่ 4 </t>
    </r>
    <r>
      <rPr>
        <sz val="14"/>
        <rFont val="TH SarabunPSK"/>
        <family val="2"/>
      </rPr>
      <t>การพัฒนาระบบบริหารจัดการ</t>
    </r>
  </si>
  <si>
    <r>
      <t>โครงการ</t>
    </r>
    <r>
      <rPr>
        <sz val="14"/>
        <rFont val="TH SarabunPSK"/>
        <family val="2"/>
      </rPr>
      <t xml:space="preserve"> พัฒนาระบบบริหารจัดการมหาวิทยาลัยสู่ความเป็นเลิศ (C) (โครงการที่ 22)</t>
    </r>
  </si>
  <si>
    <r>
      <t>ประเด็นยุทธศาสตร์ที่ 1</t>
    </r>
    <r>
      <rPr>
        <sz val="14"/>
        <rFont val="TH SarabunPSK"/>
        <family val="2"/>
      </rPr>
      <t xml:space="preserve"> การพัฒนาท้องถิ่น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</si>
  <si>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พัฒนาความรู้ ทักษะภาษาอังกฤษ และทักษะการใช้เทคโนโลยีดิจิทัล ในศตวรรษที่ 21 (A) (โครงการที่ 17)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</si>
  <si>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พัฒนาศักยภาพผู้สอนให้เป็นมืออาชีพ (A) (โครงการที่ 19)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</si>
  <si>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เครือข่ายสัมพันธ์เพื่อการพัฒนาท้องถิ่น (C) (โครงการที่ 20)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</si>
  <si>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ส่งเสริมสนับสนุนบุคลากรสู่ความเป็นเลิศ (C) (โครงการที่ 21)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</si>
  <si>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พัฒนาสิ่งอำนวยความสะดวก สภาพแวดล้อมและการจัดการเรียนการสอนให้ทันสมัย (C) (โครงการที่ 23)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</si>
  <si>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สนับสนุนการดำเนินงานของหน่วยงานให้เกิดคุณธรรม และความโปร่งใส มีประสิทธิภาพตามหลักธรรมาภิบาล  (A) (โครงการที่ 25)</t>
    </r>
  </si>
  <si>
    <r>
      <t xml:space="preserve">ผลผลิตที่  2 </t>
    </r>
    <r>
      <rPr>
        <sz val="14"/>
        <rFont val="TH SarabunPSK"/>
        <family val="2"/>
      </rPr>
      <t xml:space="preserve"> ผลงานทำนุบำรุงศิลปวัฒนธรรม</t>
    </r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</si>
  <si>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(โครงการที่ 6)</t>
    </r>
  </si>
  <si>
    <t>กิจกรรมที่ 14 สัมมนาเครือข่ายนิสิต นักศึกษา อาจารย์พัฒนาชุมชน และสังคมแห่งประเทศไทย</t>
  </si>
  <si>
    <t xml:space="preserve">กิจกรรมที่ 14  สัมมนาเครือข่ายนิสิตนักศึกษา อาจารย์พัฒนาชุม  และสังคมแห่งประเทศไทย   (พัฒนาชุมชน)  </t>
  </si>
  <si>
    <t xml:space="preserve"> 1. สร้างและพัฒนาความร่วมมือกับผู้ว่าราชการ</t>
  </si>
  <si>
    <t xml:space="preserve">5. จัดตั้งศูนย์อัจฉริยะเพื่อการพัฒนาท้องถิ่น  </t>
  </si>
  <si>
    <t xml:space="preserve"> ด้านการท่องเที่ยวเชิงวัฒนธรรมท้องถิ่นภาคใต้</t>
  </si>
  <si>
    <t xml:space="preserve">มหาวิทยาลัยราชภัฏกลุ่มภาคใต้ และเครือข่ายอื่น ๆ  </t>
  </si>
  <si>
    <t xml:space="preserve">ที่เกี่ยวข้อง เพื่อขับเคลื่อนให้เป็นแหล่งท่องเที่ยว </t>
  </si>
  <si>
    <t xml:space="preserve">และแหล่งเรียนรู้ด้านศิลปะและวัฒนธรรมของภาคใต้  </t>
  </si>
  <si>
    <t xml:space="preserve"> 2. สร้างเครือข่ายความร่วมมือกับองค์กรภายในและ</t>
  </si>
  <si>
    <t xml:space="preserve"> ต่างประเทศ เพื่อเสริมสร้างประสิทธิผลตามวิสัยทัศน์</t>
  </si>
  <si>
    <t xml:space="preserve"> และพันธกิจของมหาวิทยาลัยราชภัฏนครศรีธรรมราช</t>
  </si>
  <si>
    <t xml:space="preserve"> 4. ส่งเสริมและพัฒนาบุคลากรให้เป็นคนดีและ</t>
  </si>
  <si>
    <t xml:space="preserve"> คนเก่ง มีความรู้ ทักษะ ความสามารถ และ</t>
  </si>
  <si>
    <t xml:space="preserve"> ศักยภาพสอดคล้องกับบริบทในศตวรรษที่ 21 </t>
  </si>
  <si>
    <t xml:space="preserve">มีความรัก ความสามัคคี มีบริการที่มีประสิทธิภาพ </t>
  </si>
  <si>
    <t xml:space="preserve"> และเพื่อพัฒนามหาวิทยาลัยและท้องถิ่นอย่างเต็มที่  </t>
  </si>
  <si>
    <t xml:space="preserve"> 5. ปรับปรุงและพัฒนาระบบบริหารจัดการ </t>
  </si>
  <si>
    <t xml:space="preserve"> โดยเฉพาะฐานข้อมูลงบประมาณและบุคลากร</t>
  </si>
  <si>
    <t xml:space="preserve">ให้ทันสมัย รวดเร็ว มีประสิทธิภาพ มีความเป็นธรรม  </t>
  </si>
  <si>
    <t xml:space="preserve"> โปร่งใส และมีธรรมาภิบาล</t>
  </si>
  <si>
    <t>กิจกรรมที่ 2 การวิจัย พัฒนาและประกันคุณภาพหลักสูตร</t>
  </si>
  <si>
    <t>2. พัฒนาห้องปฏิบัติการอุปกรณ์การเรียนรู้เพื่อ</t>
  </si>
  <si>
    <t>กิจกรรมที่ 14 สัมมนาเครือข่ายนิสิต นักศึกษา อาจารย์พัฒนาชุมชนและสังคมแห่งประเทศไทย</t>
  </si>
  <si>
    <t>งบประมาณ  74,385บาท</t>
  </si>
  <si>
    <t>กิจกรรมที่ 4 เตรียมความพร้อมภาษาไทยสู่สนามสอบโอเน็ต</t>
  </si>
  <si>
    <t>งบประมาณ   74,385  บาท</t>
  </si>
  <si>
    <t>กิจกรรมที่ 4 เตรียมความพร้อมภาษาไทยสู่สนาม</t>
  </si>
  <si>
    <t>สอบโอเน็ต</t>
  </si>
  <si>
    <t>กิจกรรมที่  4 เตรียมความพร้อมภาษาไทยสู่สนามสอบโอเน็ต    (ภาษาไทย)</t>
  </si>
  <si>
    <t>งบประมาณ  4,133,539  บาท</t>
  </si>
  <si>
    <t>งบประมาณ   4,133,539    บาท</t>
  </si>
  <si>
    <r>
      <rPr>
        <b/>
        <sz val="14"/>
        <color rgb="FFFF0000"/>
        <rFont val="TH SarabunPSK"/>
        <family val="2"/>
      </rPr>
      <t>โครงการ</t>
    </r>
    <r>
      <rPr>
        <sz val="14"/>
        <color rgb="FFFF0000"/>
        <rFont val="TH SarabunPSK"/>
        <family val="2"/>
      </rPr>
      <t xml:space="preserve"> ติดอาวุธทางปัญญาเพื่อการพัฒนาท้องถิ่นอย่างยั่งยืน (C) (โครงการที่ 1)</t>
    </r>
  </si>
  <si>
    <r>
      <rPr>
        <b/>
        <sz val="14"/>
        <color rgb="FFFF0000"/>
        <rFont val="TH SarabunPSK"/>
        <family val="2"/>
      </rPr>
      <t>โครงการ</t>
    </r>
    <r>
      <rPr>
        <sz val="14"/>
        <color rgb="FFFF0000"/>
        <rFont val="TH SarabunPSK"/>
        <family val="2"/>
      </rPr>
      <t xml:space="preserve"> พัฒนานักศึกษาให้มีคุณลักษณะตามอัตลักษณ์บัณฑิต 4 ประการ (A) (โครงการที่ 15)</t>
    </r>
  </si>
  <si>
    <r>
      <rPr>
        <b/>
        <sz val="14"/>
        <rFont val="TH SarabunPSK"/>
        <family val="2"/>
      </rPr>
      <t xml:space="preserve">    ผลผลิตที่ 2</t>
    </r>
    <r>
      <rPr>
        <sz val="14"/>
        <rFont val="TH SarabunPSK"/>
        <family val="2"/>
      </rPr>
      <t xml:space="preserve">  ผลงานทำนุบำรุงศิลปวัฒนธรรม</t>
    </r>
  </si>
  <si>
    <t xml:space="preserve"> สมทบกองทุนเงินทดแทนประกันสังคมต่อปี</t>
  </si>
  <si>
    <t xml:space="preserve">รวมเป็นเงิน  11,600 บาท </t>
  </si>
  <si>
    <t xml:space="preserve">รวมเป็นเงิน 2,644 บาท </t>
  </si>
  <si>
    <t xml:space="preserve">ค่าหมึกสี  1 กล่อง x 1,000 บาท  เป็นเงิน 1,000 บาท </t>
  </si>
  <si>
    <t xml:space="preserve">รวมเป็นเงิน  6,500 บาท </t>
  </si>
  <si>
    <t xml:space="preserve">รวมเป็นเงิน  8,500 บาท </t>
  </si>
  <si>
    <t xml:space="preserve">รวมเป็นเงิน  19,600 บาท </t>
  </si>
  <si>
    <t xml:space="preserve">รวม้เป็นเงิน 3,200 บาท </t>
  </si>
  <si>
    <t>รวมเป็นเงิน  28,000 บาท</t>
  </si>
  <si>
    <t xml:space="preserve">รวมเป็นเงิน  14,800 บาท </t>
  </si>
  <si>
    <t>รวมเป็นเงิน 8,440  บาท</t>
  </si>
  <si>
    <t>รวมเป็นเงิน 12,000 บาท</t>
  </si>
  <si>
    <t xml:space="preserve">รวมเป็นเงิน  3,000 บาท </t>
  </si>
  <si>
    <t xml:space="preserve">รวมเป็นเงิน  75,200 บาท </t>
  </si>
  <si>
    <t xml:space="preserve">รวมเป็นเงิน 93,500 บาท </t>
  </si>
  <si>
    <t xml:space="preserve">รวมเป็นเงิน  11,000 บาท </t>
  </si>
  <si>
    <t>1.2.1  ค่าวัสดุ</t>
  </si>
  <si>
    <t xml:space="preserve">รวมเป็นเงิน  14,400 บาท </t>
  </si>
  <si>
    <t xml:space="preserve">รวมเป็นเงิน   11,250  บาท </t>
  </si>
  <si>
    <t xml:space="preserve">รวมเป็นเงิน  130,320 บาท </t>
  </si>
  <si>
    <t xml:space="preserve">รวมเป็นเงิน  10,000 บาท </t>
  </si>
  <si>
    <t xml:space="preserve">รวมเป็นเงิน  317,370  บาท </t>
  </si>
  <si>
    <t xml:space="preserve">รวมเป็นเงิน  35,667 บาท </t>
  </si>
  <si>
    <t xml:space="preserve">รวมเป็นเงิน  42,000 บาท </t>
  </si>
  <si>
    <t xml:space="preserve">รวมเป็นเงิน  34,500 บาท </t>
  </si>
  <si>
    <t xml:space="preserve">คำบรรยายเนติบัณฑิตยสภา ฯลฯ  เป็นเงิน 23,520 บาท  </t>
  </si>
  <si>
    <t>กิจกรรมที่ 28  โครงการเตรียมความพร้อมกระดังงาไทย (ภาษาไทย)</t>
  </si>
  <si>
    <t>กิจกรรมที่ 29  สารสนเทศสัญจร (การจัดการสารสนเทศ)</t>
  </si>
  <si>
    <t>กิจกรรมที่ 30  เตรียมความพร้อมนักศึกษาใหม่และสายสัมพันธ์รุ่นพี่รุ่นน้อง (การจัดการสารสนเทศ)</t>
  </si>
  <si>
    <t xml:space="preserve">เป็นเงิน  15,020 บาท </t>
  </si>
  <si>
    <t xml:space="preserve"> รวมเป็นเงิน  29,920 บาท</t>
  </si>
  <si>
    <t>กิจกรรมที่ 31  พัฒนาห้องสมุด (การจัดการสารสนเทศ)</t>
  </si>
  <si>
    <t xml:space="preserve">รวมเป็นเงิน  18,200 บาท </t>
  </si>
  <si>
    <t xml:space="preserve">การจัดบอร์ด  เป็นเงิน  1,800 บาท </t>
  </si>
  <si>
    <t>กิจกรรมที่ 32 เตรียมความพร้อมนักศึกษาเข้าใหม่ อบรมภาษาต่างประเทศเพื่องานอาชีพ (สาขาท่องเที่ยว)</t>
  </si>
  <si>
    <t xml:space="preserve">รวมเป็นเงิน  2,000 บาท </t>
  </si>
  <si>
    <t>กิจกรรมที่ 33  การศึกษานอกสถานที่เส้นทางภาคใต้ กรุงเทพฯ ภาคกลาง ภาคเหนือ และภาคตะวันออกเฉียงเหนือ (สาขาท่องเที่ยว)</t>
  </si>
  <si>
    <t>กิจกรรมที่ 34  การพัฒนาคุณลักษณะนักศึกษาทางการท่องเที่ยว  (สาขาท่องเที่ยว)</t>
  </si>
  <si>
    <t>กิจกรรมที่  35  อบรมคุณธรรมนำชีวิตพอเพียง (การจัดการวัฒนธรรม)</t>
  </si>
  <si>
    <t>กิจกรรมที่  36  ภาคสนามเรียนรู้วัฒนธรรมเอเชียตะวันออกเฉียงใต้   (การจัดการวัฒนธรรม)</t>
  </si>
  <si>
    <t>กิจกรรมที่ 37  ปัจฉิมนิเทศ  (สนง.คณะ รองกิจการ นักศึกษา)</t>
  </si>
  <si>
    <t xml:space="preserve"> - ค่าวัสดุ เช่น ดอกไม้ติดหน้าอก เป็นเงิน 6,400 บาท </t>
  </si>
  <si>
    <t>กิจกรรมที่ 38  ส่งเสริมอัตลักษณ์  (สนง.คณะ รองกิจการ นักศึกษา)</t>
  </si>
  <si>
    <t xml:space="preserve">กิจกรรมที่ 40  วันเด็กแห่งชาติ (สนง.คณะรองกิจการ นักศึกษา)  </t>
  </si>
  <si>
    <t>กิจกรรมที่  41  จัดหาวัสดุฝึก สื่อ สอนสอบ สาขาวิชา  (สนง.คณะ)</t>
  </si>
  <si>
    <t xml:space="preserve">เป็นเงิน  1,713,060 บาท </t>
  </si>
  <si>
    <t>กิจกรรมที่  42   โตไปไม่โกง ให้ความรู้หน้าที่พลเมือง (ใช้งบวัสดุฝึก รปศ.)</t>
  </si>
  <si>
    <t>กิจกรรมที่  43  ต้นกล้า รปศ คืนสู่สังคม    (ใช้งบวัสดุฝึก รปศ.)</t>
  </si>
  <si>
    <t>กิจกรรมที่  44  แนะแนว  (สนง.คณะ รองวิชาการ)</t>
  </si>
  <si>
    <t xml:space="preserve">รวมเป็นเงิน  28,000 บาท </t>
  </si>
  <si>
    <t>กิจกรรมที่  45  ค่าตอบแทนการสอนภาคปกติ</t>
  </si>
  <si>
    <t>กิจกรรมที่  46  นิเทศนักศึกษา</t>
  </si>
  <si>
    <t xml:space="preserve">ค่าพาหนะ จำนวน 13 สาขา   เป็นเงิน 250,000 บาท </t>
  </si>
  <si>
    <t xml:space="preserve">รวมเป็นเงิน  100,000 บาท </t>
  </si>
  <si>
    <t xml:space="preserve">รวมเป็นเงิน  21,500  บาท </t>
  </si>
  <si>
    <t xml:space="preserve"> - ค่าเบี้ยเลี้ยงอาจารย์ จำนวน 13 คน x 240 บาท x 2 วัน เป็นเงิน 6,240 บาท</t>
  </si>
  <si>
    <t xml:space="preserve">   - ค่าที่พัก ห้องละ 1,500 บาท x 7 ห้อง x 1 คืน  เป็นเงิน  10,500 บาท</t>
  </si>
  <si>
    <t xml:space="preserve">เป็นเงิน  90,000 บาท </t>
  </si>
  <si>
    <t xml:space="preserve">ในระดับหลักสูตร จำนวน 10 หลักสูตร x 9,000 บาท </t>
  </si>
  <si>
    <t xml:space="preserve">รวมเป็นเงิน  51,800  บาท </t>
  </si>
  <si>
    <t xml:space="preserve">รวมเงิน  13,000 บาท </t>
  </si>
  <si>
    <t xml:space="preserve">รวมเป็นเงิน  5,300 บาท </t>
  </si>
  <si>
    <t xml:space="preserve">รวมเป็นเงิน  9,000 บาท </t>
  </si>
  <si>
    <t xml:space="preserve">รวมเป็นเงิน  10,200 บาท </t>
  </si>
  <si>
    <t xml:space="preserve">ค่าใช้จ่ายในการเดินทางไปราชการของคณาจารย์ผู้บริหาร บุคลากรสายสนับสนุนวิชาการ  </t>
  </si>
  <si>
    <t xml:space="preserve">เป็นเงิน  218,000  บาท </t>
  </si>
  <si>
    <t xml:space="preserve">เป็นเงิน  7,118  บาท </t>
  </si>
  <si>
    <t xml:space="preserve">รวมเป็นเงิน  17,500 บาท </t>
  </si>
  <si>
    <t xml:space="preserve">รวมเป็นเงิน  15,000 บาท </t>
  </si>
  <si>
    <t xml:space="preserve"> 1.1.2  ค่าปฏิบัติงานล่วงเวลา</t>
  </si>
  <si>
    <t xml:space="preserve">รวมเป็นเงิน  9,900 บาท </t>
  </si>
  <si>
    <t xml:space="preserve">ผลผลิต  รายการบุคลากรภาครัฐ </t>
  </si>
  <si>
    <t>กิจกรรมที่ 28 เตรียมความพร้อมกระดังงาไทย</t>
  </si>
  <si>
    <t>กิจกรรมที่ 29 สารสนเทศสัญจร</t>
  </si>
  <si>
    <t xml:space="preserve">กิจกรรมที่ 30 เตรียมความพร้อมนักศึกษาใหม่และสานสัมพันธ์รุ่นพี่รุ่นน้อง </t>
  </si>
  <si>
    <t>กิจกรรมที่ 31 พัฒนาห้องสมุด</t>
  </si>
  <si>
    <t>กิจกรรมที่ 32 เตรียมความพร้อมนักศึกษาเข้าใหม่ อบรมภาษาต่างประเทศเพื่องานอาชีพ</t>
  </si>
  <si>
    <t xml:space="preserve">กิจกรรมที่ 33 การศึกษานอกสถานที่เส้นทางภาคใต้ กรุงเทพฯ ภาคกลาง ภาคเหนือ และภาคตะวันออกเฉียงเหนือ </t>
  </si>
  <si>
    <t>กิจกรรมที่ 34 การพัฒนาคุณลักษณะนักศึกษาทางการท่องเที่ยว</t>
  </si>
  <si>
    <t xml:space="preserve">กิจกรรมที่ 35 อบรมคุณธรรมนำชีวิตพอเพียง </t>
  </si>
  <si>
    <t>กิจกรรมที่ 36 ภาคสนามเรียนรู้วัฒนธรรมเอเซียตะวันออก
                 เฉียงใต้</t>
  </si>
  <si>
    <t>กิจกรรมที่ 37 ปัจฉิมนิเทศ</t>
  </si>
  <si>
    <t xml:space="preserve">กิจกรรมที่ 38 ส่งเสริมอัตลักษณ์ </t>
  </si>
  <si>
    <t>กิจกรรมที่ 39 ปฐมนิเทศและรับขวัญนักศึกษาใหม่</t>
  </si>
  <si>
    <t>กิจกรรมที่ 40 วันเด็กแห่งชาติ</t>
  </si>
  <si>
    <t>กิจกรรมที่ 41 จัดหาวัสดุฝึก/ สื่อ สอน สอบสาขาวิชา</t>
  </si>
  <si>
    <t>กิจกรรมที่ 42  โตไปไม่โกง ให้ความรู้หน้าที่พลเมือง</t>
  </si>
  <si>
    <t>กิจกรรมที่ 43 ต้นกล้า รปศ คืนสู่สังคม</t>
  </si>
  <si>
    <t xml:space="preserve">กิจกรรมที่ 44   แนะแนว </t>
  </si>
  <si>
    <t>กิจกรรมที่ 45  ค่าตอบแทนการสอนภาคปกติ</t>
  </si>
  <si>
    <t>กิจกรรมที่ 46  นิเทศนักศึกษา</t>
  </si>
  <si>
    <t>คน</t>
  </si>
  <si>
    <t>บทความ</t>
  </si>
  <si>
    <t>ชม.</t>
  </si>
  <si>
    <t>หลักสูตร</t>
  </si>
  <si>
    <t>คน/ครั้ง</t>
  </si>
  <si>
    <r>
      <rPr>
        <b/>
        <sz val="14"/>
        <rFont val="TH SarabunPSK"/>
        <family val="2"/>
      </rPr>
      <t xml:space="preserve">กิจกรรมที่  6  </t>
    </r>
    <r>
      <rPr>
        <sz val="14"/>
        <rFont val="TH SarabunPSK"/>
        <family val="2"/>
      </rPr>
      <t>บริหารจัดการทั่วไป</t>
    </r>
  </si>
  <si>
    <t>ค่าตอบแทนวิทยากรจำนวน 6 คน x 3 ชั่วโมง x 300 บาท เป็นเงิน  5,400 บาท</t>
  </si>
  <si>
    <t xml:space="preserve"> จำนวน 50 คน x 100 บาท x 3 วัน </t>
  </si>
  <si>
    <t xml:space="preserve">  เป็นเงิน  15,000 บาท </t>
  </si>
  <si>
    <t xml:space="preserve"> รายการ</t>
  </si>
  <si>
    <t>ปัจฉิมนิเทศนักศึกษาพัฒนาชุมชน</t>
  </si>
  <si>
    <t>กิจกรรมที่ 30 เตรียมความพร้อมนักศึกษาใหม่และสานสัมพันธ์รุ่นพี่รุ่นน้อง</t>
  </si>
  <si>
    <t xml:space="preserve">กิจกรรมที่ 31  พัฒนาห้องสมุด </t>
  </si>
  <si>
    <t>กิจกรรมที่ 33 การศึกษานอกสถานที่เส้นทางภาคใต้ กรุงเทพฯ ภาคกลาง ภาคเหนือ และภาคตะวันออกเฉียงเหนือ</t>
  </si>
  <si>
    <t>คริ้ง</t>
  </si>
  <si>
    <t xml:space="preserve"> 1 / 4</t>
  </si>
  <si>
    <t xml:space="preserve">กิจกรรมที่  35  อบรมคุณธรรมนำชีวิตพอเพียง </t>
  </si>
  <si>
    <t xml:space="preserve">กิจกรรมที่ 36  ภาคสนามเรียนรู้วัฒนธรรมเอเชียตะวันออกเฉียงใต้ </t>
  </si>
  <si>
    <t>กิจกรรมที่ 37  ปัจฉิมนิเทศ</t>
  </si>
  <si>
    <t>กิจกรรมที่ 38  ส่งเสริมอัตลักษณ์</t>
  </si>
  <si>
    <t xml:space="preserve">กิจกรรมที่  39  ปฐมนิเทศและรับขวัญนักศึกษาใหม่ (รองกิจการฯ)  </t>
  </si>
  <si>
    <t xml:space="preserve">กิจกรรมที่ 40 วันเด็กแห่งชาติ (รองกิจการ นักศึกษา)  </t>
  </si>
  <si>
    <t>กิจกรรมที่ 41   วัสดุฝึก สื่อ สอนสอบ สาขาวิชา  (สนง.คณะ)</t>
  </si>
  <si>
    <t>กิจกรรมที่ 42  โตไปไม่โกง ให้ความรู้หน้าที่พลเมือง ( ใช้งบวัสดุฝึก รปศ.)</t>
  </si>
  <si>
    <t>กิจกรรมที่ 43 ต้นกล้า รปศ คืนสู่สังคม (ใช้งบวัสดุฝึก รปศ.)</t>
  </si>
  <si>
    <t>กิจกรรมที่ 44 แนะแนว (รองวิชาการ)</t>
  </si>
  <si>
    <t>กิจกรรมที่ 45 ค่าตอบแทนการสอนภาคปกติ</t>
  </si>
  <si>
    <t>3.  แผนงาน  ยุทธศาสตร์เสริมสร้างพลังทางสังคม</t>
  </si>
  <si>
    <t>โครงการยุทธศาสตร์มหาวิทยาลัยเพื่อการพัฒนาท้องถิ่น</t>
  </si>
  <si>
    <t>เพื่อใช้ในการเรียนการสอนของหลักสูตร รปศ.</t>
  </si>
  <si>
    <t xml:space="preserve"> - ทดแทนเครื่องเก่า </t>
  </si>
  <si>
    <t>และบุคลากรในมหาวิทยาลัย (อาคาร 3 และ 4)</t>
  </si>
  <si>
    <t xml:space="preserve"> -ทดแทนเครื่องเก่า </t>
  </si>
  <si>
    <r>
      <t>4. แผนงาน  :</t>
    </r>
    <r>
      <rPr>
        <sz val="14"/>
        <rFont val="TH SarabunPSK"/>
        <family val="2"/>
      </rPr>
      <t xml:space="preserve"> ยุทธศาสตร์เสริมสร้างพลังทางสังคม</t>
    </r>
  </si>
  <si>
    <r>
      <t>3.  แผนงาน  :</t>
    </r>
    <r>
      <rPr>
        <sz val="14"/>
        <rFont val="TH SarabunPSK"/>
        <family val="2"/>
      </rPr>
      <t xml:space="preserve"> ยุทธศาสตร์เสริมสร้างพลังทางสังคม</t>
    </r>
  </si>
  <si>
    <t xml:space="preserve">กิจกรรมที่ 39  ปฐมนิเทศและรับขวัญนักศึกษาใหม่  (สนง.คณะรองกิจการ นักศึกษา)  </t>
  </si>
  <si>
    <t xml:space="preserve">                       งบประมาณ 186,618 บาท</t>
  </si>
  <si>
    <t>กิจกรรมที่  7   ค่าตอบแทนการสอนภาคปกติ (สนง.คณะ)</t>
  </si>
  <si>
    <t>(NSTRU 3.12)</t>
  </si>
  <si>
    <t xml:space="preserve"> 47. การพัฒนาอัตลักษณ์ผู้เรียน
 </t>
  </si>
  <si>
    <t>ประเด็นยุทธศาสตร์ที่ 1 การพัฒนาท้องถิ่น</t>
  </si>
  <si>
    <t>โครงการ ติดอาวุธทางปัญญาเพื่อการพัฒนาท้องถิ่นอย่างยั่งยืน (C) (โครงการที่ 1)</t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</si>
  <si>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พัฒนานักศึกษาให้มีคุณลักษณะตามอัตลักษณ์บัณฑิต 4 ประการ (A) (โครงการที่ 15)</t>
    </r>
  </si>
  <si>
    <t xml:space="preserve">   คณะมนุษย์ศาสตร์และสังคมศาสตร์  เป็นศาสตร์ที่เน้นการบริการชุมชนและสังคม  เนื่องจากเป็นศาสตร์แห่งการบูรณาการที่ต้อง</t>
  </si>
  <si>
    <t>ให้คำแนะนำ  พร้อมช่วยเหลือชุมชน สังคม คณะจึงเน้นการบริการวิชาการสู่ชุมชนที่นำไปใช้ประโยชน์  เพื่อการพัฒนาและ</t>
  </si>
  <si>
    <t xml:space="preserve">ตอบสนองต่อยุทธศาสตร์ภายใต้โครงการติดอาวุธทางปัญญาเพื่อการพัฒนาท้องถิ่นที่ยั่งยืน  ผ่านกิจกรรมกฏหมายเพื่อเยาวชน  </t>
  </si>
  <si>
    <t xml:space="preserve">     1.  . เพื่อให้บริการวิชาการแก่ชุมชน สังคม</t>
  </si>
  <si>
    <t xml:space="preserve">     2.   เพื่อพัฒนาและส่งเสริมให้หลักสูตรมีการนำองค์ความรู้ไปใช้ประโยชน์ในการพัฒนาท้องถิ่น</t>
  </si>
  <si>
    <t xml:space="preserve">     3.  เพื่อสร้างความร็ความเข้าใจ และพัฒนาทักษะให้กับคนในชุมชนท้องถิ่น</t>
  </si>
  <si>
    <t>สนามสอบโอเน็ต อบรมการเขียนรายงานสรุปโครงการ  อบรมการถอดบทเรียน และเตรียมความพร้อมภาษาไทยสู่สนามสอบโอเน็ต</t>
  </si>
  <si>
    <r>
      <t xml:space="preserve">ผลผลิตที่ 2 </t>
    </r>
    <r>
      <rPr>
        <sz val="14"/>
        <rFont val="TH SarabunPSK"/>
        <family val="2"/>
      </rPr>
      <t xml:space="preserve"> ผลงานทำนุบำรุงศิลปวัฒนธรรม</t>
    </r>
  </si>
  <si>
    <r>
      <t xml:space="preserve">ประเด็นยุทธศาสตร์ที่ 3 </t>
    </r>
    <r>
      <rPr>
        <sz val="14"/>
        <rFont val="TH SarabunPSK"/>
        <family val="2"/>
      </rPr>
      <t>ยกระดับคุณภาพการศึกษา</t>
    </r>
  </si>
  <si>
    <t>กิจกรรมที่ 6 ศึกษาดูงาน (ปกครองท้องถิ่น)</t>
  </si>
  <si>
    <t>กิจกรรมที่ 20  ศึกษาดูงานนอกสถานที่ (รปศ.)</t>
  </si>
  <si>
    <t>กิจกรรมที่ 25 ศึกษาดูงานนอกสถานที่ (นิติศาสตร์)</t>
  </si>
  <si>
    <t>กิจกรรมที่ 3   วารสารวิชชา</t>
  </si>
  <si>
    <t>รายการ คูน้ำระบายน้ำรอบตัวอาคาร 4</t>
  </si>
  <si>
    <t>สำหรับงานประมวลผล</t>
  </si>
  <si>
    <t xml:space="preserve"> All in One สำหรับงานประมวลผล </t>
  </si>
  <si>
    <t xml:space="preserve">รายการ  เครื่องคอมพิวเตอร์ สำหรับงานประมวลผล แบบที่ 1 </t>
  </si>
  <si>
    <t>รายการ  เครื่องคอมพิวเตอร์ All in One สำหรับงานประมวลผล</t>
  </si>
  <si>
    <t xml:space="preserve">มีหน่วยประมวลผลเพื่อแสดงภาพที่มีความสามารถในการใช้หน่วยความจำหลักในการแสดงภาพขนาด 2GB </t>
  </si>
  <si>
    <t>เครื่องคอมพิวเตอร์
โน้ตบุ๊ก สำหรับงานประมวลผล</t>
  </si>
  <si>
    <t>กิจกรรมที่ 6 การพัฒนาแหล่งเรียนรู้ด้านศิลปวัฒนธรรม ประเพณี ภูมปัญญาท้องถิ่น(รองกิจการ นศ.)</t>
  </si>
  <si>
    <t>แบบที่ 1</t>
  </si>
  <si>
    <t>คอมพิวเตอร์</t>
  </si>
  <si>
    <t xml:space="preserve">สำหรับงานประมวลผล </t>
  </si>
  <si>
    <t>ภายในเครื่องเดียวกัน </t>
  </si>
  <si>
    <t xml:space="preserve"> -ความละเอียดในการพิมพ์ 1,200 x 1,200 dpi</t>
  </si>
  <si>
    <t xml:space="preserve"> -ความละเอียดการทำสำเนา 600 x 600 dpi</t>
  </si>
  <si>
    <t xml:space="preserve"> -ความละเอียดการสแกน 600 x 600 dpi</t>
  </si>
  <si>
    <t xml:space="preserve"> -ความเร็วการถ่ายเอกสาร 20 แผ่น/นาที</t>
  </si>
  <si>
    <t xml:space="preserve"> -หน่วยความจำมาตรฐาน 128 MB</t>
  </si>
  <si>
    <r>
      <rPr>
        <u/>
        <sz val="12"/>
        <rFont val="TH SarabunPSK"/>
        <family val="2"/>
      </rPr>
      <t>คำชี้แจง</t>
    </r>
    <r>
      <rPr>
        <sz val="12"/>
        <rFont val="TH SarabunPSK"/>
        <family val="2"/>
      </rPr>
      <t xml:space="preserve">  เพื่อใช้ติดตั้งในห้องสมุด อาคาร 4 ชั้น 2 </t>
    </r>
  </si>
  <si>
    <r>
      <rPr>
        <u/>
        <sz val="12"/>
        <rFont val="TH SarabunPSK"/>
        <family val="2"/>
      </rPr>
      <t>คำชี้แจ</t>
    </r>
    <r>
      <rPr>
        <sz val="12"/>
        <rFont val="TH SarabunPSK"/>
        <family val="2"/>
      </rPr>
      <t>ง ห้องประชุม 415</t>
    </r>
  </si>
  <si>
    <r>
      <t>คำชี้แจง</t>
    </r>
    <r>
      <rPr>
        <sz val="12"/>
        <color rgb="FF000000"/>
        <rFont val="TH SarabunPSK"/>
        <family val="2"/>
      </rPr>
      <t xml:space="preserve"> สำนักงานคณะ</t>
    </r>
  </si>
  <si>
    <t>3. เนื้อจอสีขาวทำจากวัสดุ Fiber Glass ด้านหลังเคลือบสีดำ ทนต่อการฉีกขาด ป้องกันการติดไฟและสามารถทำความสะอาดได้</t>
  </si>
  <si>
    <t>4. มีขนาดเส้นทแยงมุมไม่น้อยกว่า 180 นิ้ว</t>
  </si>
  <si>
    <t>6. มีระบบป้องกันการ Overload และตัดไฟอัตโนมัติเพื่อป้องกันความเสียหายของมอเตอร์</t>
  </si>
  <si>
    <t>7. มอเตอร์เป็นชนิดในแกน รับประกันคุณภาพมอเตอร์ไฟฟ้าเป็นเวลา 3 ปี</t>
  </si>
  <si>
    <t>8. สามารถใช้ได้กับไฟฟ้าขนาด 220 Volts</t>
  </si>
  <si>
    <t>9. ชุดควบคุมได้รับการรับรองมาตรฐาน CE ( มีเอกสารแสดง)</t>
  </si>
  <si>
    <t>10. มีศูนย์บริการที่ได้รับการรับรองมาตรฐาน ISO 9001:2000 โดยต้องเป็นหน่วยงานตรงของเจ้าของผลิตภัณฑ์ไม่ใช่ตัวแทนจำหน่าย (มีเอกสารแสดง)</t>
  </si>
  <si>
    <t>11. เนื้อจอเป็นชนิด Matt White ( Gain 1.0 )</t>
  </si>
  <si>
    <r>
      <rPr>
        <u/>
        <sz val="12"/>
        <color rgb="FF000000"/>
        <rFont val="TH SarabunPSK"/>
        <family val="2"/>
      </rPr>
      <t>คำชี้แจง</t>
    </r>
    <r>
      <rPr>
        <sz val="12"/>
        <color rgb="FF000000"/>
        <rFont val="TH SarabunPSK"/>
        <family val="2"/>
      </rPr>
      <t xml:space="preserve"> ทดแทนของเก่าที่ชำรุด
ห้องบรรยาย 320</t>
    </r>
  </si>
  <si>
    <r>
      <t>คำชี้แจง</t>
    </r>
    <r>
      <rPr>
        <sz val="12"/>
        <color rgb="FF000000"/>
        <rFont val="TH SarabunPSK"/>
        <family val="2"/>
      </rPr>
      <t xml:space="preserve"> แบตเตอรี่เสื่อมสภาพ</t>
    </r>
  </si>
  <si>
    <r>
      <rPr>
        <u/>
        <sz val="12"/>
        <color rgb="FF000000"/>
        <rFont val="TH SarabunPSK"/>
        <family val="2"/>
      </rPr>
      <t>คำชี้แจง</t>
    </r>
    <r>
      <rPr>
        <sz val="12"/>
        <color rgb="FF000000"/>
        <rFont val="TH SarabunPSK"/>
        <family val="2"/>
      </rPr>
      <t xml:space="preserve"> อายุการใช้งานเกิน 10 ปี</t>
    </r>
  </si>
  <si>
    <r>
      <rPr>
        <u/>
        <sz val="12"/>
        <color rgb="FF000000"/>
        <rFont val="TH SarabunPSK"/>
        <family val="2"/>
      </rPr>
      <t>คำชี้แจง</t>
    </r>
    <r>
      <rPr>
        <sz val="12"/>
        <color rgb="FF000000"/>
        <rFont val="TH SarabunPSK"/>
        <family val="2"/>
      </rPr>
      <t xml:space="preserve"> ห้องบรรยาย 441-446</t>
    </r>
  </si>
  <si>
    <r>
      <rPr>
        <u/>
        <sz val="12"/>
        <color rgb="FF000000"/>
        <rFont val="TH SarabunPSK"/>
        <family val="2"/>
      </rPr>
      <t>คำชี้แจง</t>
    </r>
    <r>
      <rPr>
        <sz val="12"/>
        <color rgb="FF000000"/>
        <rFont val="TH SarabunPSK"/>
        <family val="2"/>
      </rPr>
      <t xml:space="preserve">  เพื่อใช้ในการสาธารณูปโภคของนักศึกษา</t>
    </r>
  </si>
  <si>
    <r>
      <rPr>
        <u/>
        <sz val="12"/>
        <color rgb="FF000000"/>
        <rFont val="TH SarabunPSK"/>
        <family val="2"/>
      </rPr>
      <t>คำชี้แจง</t>
    </r>
    <r>
      <rPr>
        <sz val="12"/>
        <color rgb="FF000000"/>
        <rFont val="TH SarabunPSK"/>
        <family val="2"/>
      </rPr>
      <t xml:space="preserve">  เพื่อใช้สนับสนุนการจัดกิจกรรมโครงการของคณะ</t>
    </r>
  </si>
  <si>
    <r>
      <t>คำชี้แจง</t>
    </r>
    <r>
      <rPr>
        <sz val="12"/>
        <rFont val="TH SarabunPSK"/>
        <family val="2"/>
      </rPr>
      <t xml:space="preserve">  เพื่อใช้สำหรับปฏิบัติงานในสำนักงานคณะ</t>
    </r>
  </si>
  <si>
    <r>
      <t>คำชี้แจง</t>
    </r>
    <r>
      <rPr>
        <sz val="12"/>
        <rFont val="TH SarabunPSK"/>
        <family val="2"/>
      </rPr>
      <t xml:space="preserve"> เพื่อใช้ในงานออกแบบกราฟฟิก</t>
    </r>
  </si>
  <si>
    <t xml:space="preserve">ติดตั้ง </t>
  </si>
  <si>
    <t>เครือข่าย แบบมุมมองที่พร้อม</t>
  </si>
  <si>
    <t>กล้องโทรทัศน์วงจรปิดชนิด</t>
  </si>
  <si>
    <t>เครื่องคอมพิวเตอร์ All in One</t>
  </si>
  <si>
    <t xml:space="preserve"> เครื่องพิมพ์ Multifunction </t>
  </si>
  <si>
    <t xml:space="preserve"> เลเซอร์ ขาวดำ</t>
  </si>
  <si>
    <t>(6 core) โดยมีความเร็วสัญญาณนาฬิกาพื้นฐาน</t>
  </si>
  <si>
    <t>ไม่น้อยกว่า 3.0 GHz และมีเทคโนโลยีเพิ่ม</t>
  </si>
  <si>
    <t>ในการประมวลผลสูง จำนวน 1 หน่วย</t>
  </si>
  <si>
    <t>สัญญาณนาฬิกาได้ในกรณีที่ต้องใช้ความสามารถ</t>
  </si>
  <si>
    <t xml:space="preserve">อย่างใดอย่างหนึ่ง หรือดีกว่าดังนี้ </t>
  </si>
  <si>
    <t>3.1 เป็นแผงวงจรเพื่อแสดงภาพแยกจากแผงวงจรหลัก</t>
  </si>
  <si>
    <t>ที่มีหน่วยความจำหลักในการแสดงภาพขนาดไม่น้อย</t>
  </si>
  <si>
    <t>กว่า 2 GB หรือ</t>
  </si>
  <si>
    <t xml:space="preserve"> 3.3 มีหน่วยประมวลผลเพื่อแสดงภาพที่มีความสามารถ</t>
  </si>
  <si>
    <t>ไม่น้อยกว่า 2 GB</t>
  </si>
  <si>
    <t>ในการใช้หน่วยความจำหลักในการแสดงภาพขนาด</t>
  </si>
  <si>
    <t xml:space="preserve"> 3.2 มีหน่วยประมวลผลเพื่อแสดงภาพติดตั้งอยู่ภายใน</t>
  </si>
  <si>
    <t>หน่วยประมวลผลกลางแบบ Graphics Processing</t>
  </si>
  <si>
    <t xml:space="preserve">Unit ที่สามารถใช้หน่วยความจำหลักในการ </t>
  </si>
  <si>
    <t xml:space="preserve"> แสดงภาพขนาดไม่น้อยกว่า 2 GB หรือ</t>
  </si>
  <si>
    <t xml:space="preserve"> มีขนาดไม่น้อยกว่า 4 GB</t>
  </si>
  <si>
    <t xml:space="preserve"> ความจุไม่น้อยกว่า 1TB หรือชนิด Solid State Drive </t>
  </si>
  <si>
    <t xml:space="preserve"> ขนาดความจุ ไม่น้อยกว่า 250 GB จำนวน 1 หน่วย</t>
  </si>
  <si>
    <t>6. มี DVD-RW หรือดีกว่า จำนวน 1 หน่วย</t>
  </si>
  <si>
    <t>9. มีแป้นพิมพ์และเมาส์</t>
  </si>
  <si>
    <t>10. มีจอแสดงภาพไม่น้อยกว่า 19 นิ้ว จำนวน 1 หน่วย</t>
  </si>
  <si>
    <t xml:space="preserve"> แบบ 10/100/1000 Base-T หรือดีกว่า จำนวน</t>
  </si>
  <si>
    <t xml:space="preserve">ไม่น้อยกว่า  1 ช่อง </t>
  </si>
  <si>
    <t>8.  มีช่องเชื่อมต่อ (Interface) แบบ USB 2.0</t>
  </si>
  <si>
    <t>หรือดีกว่า ไม่น้อยกว่า 3 ช่อง</t>
  </si>
  <si>
    <t xml:space="preserve">1. มีหน่วยประมวลผลกลาง (CPU)ไม่น้อยกว่า 6 แกนหลัก </t>
  </si>
  <si>
    <t>2. หน่วยประมวลผลกลาง (CPU) มีหน่วยความจำแบบ</t>
  </si>
  <si>
    <t>3. มีหน่วยประมวลผลเพื่อแสดงภาพ โดยมีคุณลักษณะ</t>
  </si>
  <si>
    <t xml:space="preserve">4. มีหน่วยความจำหลัก (RAM) ชนิด DDR4 หรือดีกว่า </t>
  </si>
  <si>
    <t xml:space="preserve">5. มีหน่วยจัดเก็บข้อมูล ชนิด SATA หรือ ดีกว่า ขนาด </t>
  </si>
  <si>
    <t>7. มีช่องเชื่อมต่อระบบเครือข่าย (Network Interface)</t>
  </si>
  <si>
    <r>
      <t xml:space="preserve"> -เป็นอุปกรณ์ที่มีความสามารถเป็น </t>
    </r>
    <r>
      <rPr>
        <sz val="12"/>
        <rFont val="TH SarabunPSK"/>
        <family val="2"/>
      </rPr>
      <t>Printer, Scanner Copyier</t>
    </r>
    <r>
      <rPr>
        <sz val="12.4"/>
        <rFont val="TH SarabunPSK"/>
        <family val="2"/>
      </rPr>
      <t xml:space="preserve">   </t>
    </r>
  </si>
  <si>
    <t>รายการ  เครื่องพิมพ์ Multifunction เลเซอร์ ขาวดำ</t>
  </si>
  <si>
    <t>1.1.13   เครื่องพิมพ์ Multifunction เลเซอร์ ขาวดำ</t>
  </si>
  <si>
    <t>ขนาดไม่น้อยกว่า 9 MB</t>
  </si>
  <si>
    <t xml:space="preserve">Cache Memory รวมในระดับ (Level) เดียวกัน ขนาด </t>
  </si>
  <si>
    <t xml:space="preserve">   เป็นเงิน 7,920 บาท </t>
  </si>
  <si>
    <t xml:space="preserve"> - ค่าอาหาร  จำนวน 66 คน x 60 บาท x 2 มื้อ</t>
  </si>
  <si>
    <t xml:space="preserve"> - ค่าอาหารว่างและเครื่องดื่ม  จำนวน 66 คน x 30 บาท x1 มื้อ</t>
  </si>
  <si>
    <t xml:space="preserve"> เป็นเงิน  1,980  บาท</t>
  </si>
  <si>
    <t xml:space="preserve">สำหรับงานประมวลผลแบบที่ 1 </t>
  </si>
  <si>
    <t>วันที่  30 ตุลาคม  2563</t>
  </si>
  <si>
    <t>แผนงาน   ยุทธศาสตร์เสริมสร้างพลังทางสังคม</t>
  </si>
  <si>
    <t>สาขา ปกครองท้องถิ่น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</si>
</sst>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32"/>
      <name val="TH SarabunPSK"/>
      <family val="2"/>
    </font>
    <font>
      <b/>
      <sz val="28"/>
      <name val="TH SarabunPSK"/>
      <family val="2"/>
    </font>
    <font>
      <b/>
      <sz val="30"/>
      <name val="TH SarabunPSK"/>
      <family val="2"/>
    </font>
    <font>
      <sz val="2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6"/>
      <color indexed="8"/>
      <name val="TH SarabunPSK"/>
      <family val="2"/>
    </font>
    <font>
      <u/>
      <sz val="14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Cordia New"/>
      <family val="2"/>
    </font>
    <font>
      <sz val="14"/>
      <name val="Wingdings"/>
      <charset val="2"/>
    </font>
    <font>
      <sz val="14"/>
      <color rgb="FFFF0000"/>
      <name val="Wingdings"/>
      <charset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20"/>
      <color rgb="FF0070C0"/>
      <name val="TH SarabunPSK"/>
      <family val="2"/>
    </font>
    <font>
      <sz val="14"/>
      <color rgb="FF7030A0"/>
      <name val="TH SarabunPSK"/>
      <family val="2"/>
    </font>
    <font>
      <sz val="14"/>
      <color rgb="FF00B050"/>
      <name val="TH SarabunPSK"/>
      <family val="2"/>
    </font>
    <font>
      <b/>
      <sz val="14"/>
      <color theme="8" tint="-0.249977111117893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2"/>
      <color theme="1"/>
      <name val="TH SarabunPSK"/>
      <family val="2"/>
    </font>
    <font>
      <b/>
      <sz val="14"/>
      <name val="Cordia New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sz val="13.2"/>
      <color theme="1"/>
      <name val="TH SarabunPSK"/>
      <family val="2"/>
    </font>
    <font>
      <sz val="20"/>
      <color theme="1"/>
      <name val="TH SarabunPSK"/>
      <family val="2"/>
    </font>
    <font>
      <sz val="12.8"/>
      <color theme="1"/>
      <name val="TH SarabunPSK"/>
      <family val="2"/>
    </font>
    <font>
      <sz val="12.5"/>
      <color theme="1"/>
      <name val="TH SarabunPSK"/>
      <family val="2"/>
    </font>
    <font>
      <sz val="14.5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Cordia New"/>
      <family val="2"/>
    </font>
    <font>
      <sz val="22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00B0F0"/>
      <name val="TH SarabunPSK"/>
      <family val="2"/>
    </font>
    <font>
      <b/>
      <sz val="14"/>
      <color rgb="FF00B0F0"/>
      <name val="TH SarabunPSK"/>
      <family val="2"/>
    </font>
    <font>
      <sz val="14"/>
      <color theme="1"/>
      <name val="Cordia New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Cordia New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2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sz val="13"/>
      <name val="TH SarabunPSK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2"/>
      <color theme="1"/>
      <name val="TH SarabunPSK"/>
      <family val="2"/>
      <charset val="222"/>
    </font>
    <font>
      <sz val="12.4"/>
      <name val="TH SarabunPSK"/>
      <family val="2"/>
    </font>
    <font>
      <u/>
      <sz val="12"/>
      <name val="TH SarabunPSK"/>
      <family val="2"/>
    </font>
    <font>
      <b/>
      <u/>
      <sz val="12"/>
      <name val="TH SarabunPSK"/>
      <family val="2"/>
    </font>
    <font>
      <sz val="12"/>
      <color rgb="FF000000"/>
      <name val="TH SarabunPSK"/>
      <family val="2"/>
    </font>
    <font>
      <u/>
      <sz val="12"/>
      <color rgb="FF000000"/>
      <name val="TH SarabunPSK"/>
      <family val="2"/>
    </font>
    <font>
      <sz val="12"/>
      <color rgb="FF333333"/>
      <name val="TH SarabunPSK"/>
      <family val="2"/>
    </font>
    <font>
      <sz val="12.3"/>
      <name val="TH SarabunPSK"/>
      <family val="2"/>
    </font>
    <font>
      <sz val="13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5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3" fillId="0" borderId="0"/>
    <xf numFmtId="0" fontId="4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64">
    <xf numFmtId="0" fontId="0" fillId="0" borderId="0" xfId="0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7" fillId="0" borderId="0" xfId="0" applyFont="1"/>
    <xf numFmtId="0" fontId="11" fillId="0" borderId="0" xfId="9" applyFont="1"/>
    <xf numFmtId="0" fontId="10" fillId="0" borderId="0" xfId="5" applyFont="1"/>
    <xf numFmtId="0" fontId="11" fillId="0" borderId="12" xfId="9" applyFont="1" applyBorder="1"/>
    <xf numFmtId="0" fontId="16" fillId="0" borderId="12" xfId="9" applyFont="1" applyBorder="1"/>
    <xf numFmtId="0" fontId="10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1" fillId="0" borderId="0" xfId="0" applyFont="1" applyAlignment="1"/>
    <xf numFmtId="0" fontId="11" fillId="0" borderId="22" xfId="0" applyFont="1" applyBorder="1" applyAlignment="1">
      <alignment horizontal="centerContinuous"/>
    </xf>
    <xf numFmtId="0" fontId="11" fillId="0" borderId="23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1" fillId="0" borderId="0" xfId="11" applyFont="1"/>
    <xf numFmtId="0" fontId="11" fillId="0" borderId="0" xfId="11" applyFont="1" applyAlignment="1">
      <alignment horizontal="right"/>
    </xf>
    <xf numFmtId="0" fontId="11" fillId="0" borderId="0" xfId="11" applyFont="1" applyAlignment="1">
      <alignment horizontal="left"/>
    </xf>
    <xf numFmtId="0" fontId="10" fillId="0" borderId="0" xfId="11" applyFont="1"/>
    <xf numFmtId="0" fontId="11" fillId="0" borderId="0" xfId="11" applyFont="1" applyAlignment="1">
      <alignment horizontal="centerContinuous"/>
    </xf>
    <xf numFmtId="0" fontId="11" fillId="0" borderId="6" xfId="11" applyFont="1" applyBorder="1" applyAlignment="1">
      <alignment horizontal="center" vertical="center"/>
    </xf>
    <xf numFmtId="0" fontId="16" fillId="0" borderId="11" xfId="11" applyFont="1" applyBorder="1" applyAlignment="1">
      <alignment horizontal="left" vertical="center"/>
    </xf>
    <xf numFmtId="0" fontId="11" fillId="0" borderId="12" xfId="11" applyFont="1" applyBorder="1"/>
    <xf numFmtId="187" fontId="11" fillId="0" borderId="12" xfId="7" applyNumberFormat="1" applyFont="1" applyBorder="1"/>
    <xf numFmtId="0" fontId="16" fillId="0" borderId="12" xfId="11" applyFont="1" applyBorder="1"/>
    <xf numFmtId="0" fontId="11" fillId="0" borderId="26" xfId="11" applyFont="1" applyBorder="1"/>
    <xf numFmtId="187" fontId="11" fillId="0" borderId="26" xfId="7" applyNumberFormat="1" applyFont="1" applyBorder="1"/>
    <xf numFmtId="0" fontId="16" fillId="0" borderId="6" xfId="11" applyFont="1" applyBorder="1" applyAlignment="1">
      <alignment horizontal="center"/>
    </xf>
    <xf numFmtId="187" fontId="16" fillId="0" borderId="1" xfId="7" applyNumberFormat="1" applyFont="1" applyBorder="1"/>
    <xf numFmtId="0" fontId="11" fillId="0" borderId="6" xfId="11" applyFont="1" applyBorder="1"/>
    <xf numFmtId="0" fontId="11" fillId="0" borderId="0" xfId="11" applyFont="1" applyBorder="1"/>
    <xf numFmtId="0" fontId="10" fillId="0" borderId="0" xfId="11" applyFont="1" applyBorder="1"/>
    <xf numFmtId="0" fontId="20" fillId="0" borderId="0" xfId="11" applyFont="1"/>
    <xf numFmtId="0" fontId="10" fillId="0" borderId="0" xfId="11" applyFont="1" applyAlignment="1">
      <alignment horizontal="left"/>
    </xf>
    <xf numFmtId="0" fontId="11" fillId="0" borderId="0" xfId="11" applyFont="1" applyAlignment="1">
      <alignment horizontal="center"/>
    </xf>
    <xf numFmtId="0" fontId="11" fillId="0" borderId="27" xfId="11" applyFont="1" applyBorder="1" applyAlignment="1">
      <alignment horizontal="center"/>
    </xf>
    <xf numFmtId="0" fontId="11" fillId="0" borderId="1" xfId="1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11" fillId="0" borderId="5" xfId="11" applyFont="1" applyBorder="1" applyAlignment="1">
      <alignment horizontal="center"/>
    </xf>
    <xf numFmtId="0" fontId="11" fillId="0" borderId="15" xfId="11" applyFont="1" applyBorder="1" applyAlignment="1">
      <alignment horizontal="center"/>
    </xf>
    <xf numFmtId="0" fontId="11" fillId="0" borderId="6" xfId="11" applyFont="1" applyBorder="1" applyAlignment="1">
      <alignment horizontal="center"/>
    </xf>
    <xf numFmtId="0" fontId="10" fillId="0" borderId="27" xfId="11" applyFont="1" applyBorder="1"/>
    <xf numFmtId="0" fontId="16" fillId="0" borderId="0" xfId="11" applyFont="1"/>
    <xf numFmtId="0" fontId="17" fillId="0" borderId="0" xfId="11" applyFont="1"/>
    <xf numFmtId="0" fontId="10" fillId="0" borderId="5" xfId="11" applyFont="1" applyBorder="1" applyAlignment="1">
      <alignment horizontal="center"/>
    </xf>
    <xf numFmtId="0" fontId="10" fillId="0" borderId="15" xfId="11" applyFont="1" applyBorder="1" applyAlignment="1">
      <alignment horizontal="center"/>
    </xf>
    <xf numFmtId="0" fontId="10" fillId="0" borderId="27" xfId="11" applyFont="1" applyBorder="1" applyAlignment="1">
      <alignment horizontal="left" vertical="center"/>
    </xf>
    <xf numFmtId="0" fontId="10" fillId="0" borderId="27" xfId="11" applyFont="1" applyBorder="1" applyAlignment="1">
      <alignment horizontal="center"/>
    </xf>
    <xf numFmtId="0" fontId="10" fillId="0" borderId="15" xfId="11" applyFont="1" applyBorder="1"/>
    <xf numFmtId="0" fontId="10" fillId="0" borderId="10" xfId="11" applyFont="1" applyBorder="1"/>
    <xf numFmtId="0" fontId="10" fillId="0" borderId="12" xfId="11" applyFont="1" applyBorder="1"/>
    <xf numFmtId="0" fontId="10" fillId="0" borderId="13" xfId="11" applyFont="1" applyBorder="1"/>
    <xf numFmtId="0" fontId="17" fillId="0" borderId="0" xfId="11" applyFont="1" applyBorder="1"/>
    <xf numFmtId="0" fontId="11" fillId="0" borderId="0" xfId="11" applyFont="1" applyAlignment="1"/>
    <xf numFmtId="0" fontId="16" fillId="0" borderId="0" xfId="11" applyFont="1" applyAlignment="1"/>
    <xf numFmtId="0" fontId="11" fillId="0" borderId="29" xfId="11" applyFont="1" applyBorder="1" applyAlignment="1">
      <alignment horizontal="center"/>
    </xf>
    <xf numFmtId="0" fontId="11" fillId="0" borderId="3" xfId="11" applyFont="1" applyBorder="1" applyAlignment="1">
      <alignment horizontal="center"/>
    </xf>
    <xf numFmtId="0" fontId="11" fillId="0" borderId="4" xfId="11" applyFont="1" applyBorder="1" applyAlignment="1">
      <alignment horizontal="center"/>
    </xf>
    <xf numFmtId="0" fontId="16" fillId="0" borderId="22" xfId="11" applyFont="1" applyBorder="1" applyAlignment="1">
      <alignment horizontal="center"/>
    </xf>
    <xf numFmtId="0" fontId="11" fillId="0" borderId="11" xfId="11" applyFont="1" applyBorder="1"/>
    <xf numFmtId="187" fontId="10" fillId="0" borderId="27" xfId="6" applyNumberFormat="1" applyFont="1" applyBorder="1" applyAlignment="1">
      <alignment horizontal="center"/>
    </xf>
    <xf numFmtId="187" fontId="10" fillId="0" borderId="27" xfId="6" applyNumberFormat="1" applyFont="1" applyBorder="1" applyAlignment="1">
      <alignment horizontal="center" vertical="center"/>
    </xf>
    <xf numFmtId="187" fontId="10" fillId="0" borderId="15" xfId="6" applyNumberFormat="1" applyFont="1" applyBorder="1"/>
    <xf numFmtId="187" fontId="10" fillId="0" borderId="27" xfId="6" applyNumberFormat="1" applyFont="1" applyBorder="1"/>
    <xf numFmtId="187" fontId="10" fillId="0" borderId="10" xfId="6" applyNumberFormat="1" applyFont="1" applyBorder="1"/>
    <xf numFmtId="187" fontId="10" fillId="0" borderId="12" xfId="6" applyNumberFormat="1" applyFont="1" applyBorder="1"/>
    <xf numFmtId="187" fontId="10" fillId="0" borderId="13" xfId="6" applyNumberFormat="1" applyFont="1" applyBorder="1"/>
    <xf numFmtId="187" fontId="11" fillId="0" borderId="16" xfId="6" applyNumberFormat="1" applyFont="1" applyBorder="1" applyAlignment="1"/>
    <xf numFmtId="187" fontId="11" fillId="0" borderId="27" xfId="6" applyNumberFormat="1" applyFont="1" applyBorder="1" applyAlignment="1"/>
    <xf numFmtId="187" fontId="11" fillId="0" borderId="13" xfId="6" applyNumberFormat="1" applyFont="1" applyBorder="1" applyAlignment="1"/>
    <xf numFmtId="187" fontId="11" fillId="0" borderId="32" xfId="6" applyNumberFormat="1" applyFont="1" applyBorder="1" applyAlignment="1"/>
    <xf numFmtId="187" fontId="11" fillId="0" borderId="11" xfId="6" applyNumberFormat="1" applyFont="1" applyBorder="1" applyAlignment="1"/>
    <xf numFmtId="187" fontId="11" fillId="0" borderId="12" xfId="6" applyNumberFormat="1" applyFont="1" applyBorder="1" applyAlignment="1"/>
    <xf numFmtId="187" fontId="11" fillId="0" borderId="21" xfId="6" applyNumberFormat="1" applyFont="1" applyBorder="1" applyAlignment="1"/>
    <xf numFmtId="187" fontId="11" fillId="0" borderId="10" xfId="6" applyNumberFormat="1" applyFont="1" applyBorder="1" applyAlignment="1"/>
    <xf numFmtId="187" fontId="11" fillId="0" borderId="36" xfId="6" applyNumberFormat="1" applyFont="1" applyBorder="1" applyAlignment="1"/>
    <xf numFmtId="187" fontId="16" fillId="0" borderId="27" xfId="6" applyNumberFormat="1" applyFont="1" applyBorder="1" applyAlignment="1"/>
    <xf numFmtId="187" fontId="11" fillId="0" borderId="12" xfId="6" applyNumberFormat="1" applyFont="1" applyBorder="1"/>
    <xf numFmtId="187" fontId="16" fillId="0" borderId="16" xfId="6" applyNumberFormat="1" applyFont="1" applyBorder="1"/>
    <xf numFmtId="187" fontId="11" fillId="0" borderId="12" xfId="6" applyNumberFormat="1" applyFont="1" applyBorder="1" applyAlignment="1">
      <alignment horizontal="center" vertical="center"/>
    </xf>
    <xf numFmtId="187" fontId="11" fillId="0" borderId="12" xfId="6" applyNumberFormat="1" applyFont="1" applyBorder="1" applyAlignment="1">
      <alignment horizontal="center" vertical="center" wrapText="1"/>
    </xf>
    <xf numFmtId="187" fontId="11" fillId="0" borderId="14" xfId="6" applyNumberFormat="1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/>
    </xf>
    <xf numFmtId="0" fontId="27" fillId="0" borderId="0" xfId="11" applyFont="1"/>
    <xf numFmtId="43" fontId="11" fillId="0" borderId="12" xfId="7" applyNumberFormat="1" applyFont="1" applyBorder="1"/>
    <xf numFmtId="187" fontId="11" fillId="0" borderId="14" xfId="6" applyNumberFormat="1" applyFont="1" applyBorder="1" applyAlignment="1">
      <alignment horizontal="center" vertical="center" wrapText="1"/>
    </xf>
    <xf numFmtId="0" fontId="10" fillId="0" borderId="0" xfId="9" applyNumberFormat="1" applyFont="1" applyBorder="1" applyAlignment="1">
      <alignment vertical="center"/>
    </xf>
    <xf numFmtId="0" fontId="17" fillId="0" borderId="0" xfId="9" applyFont="1" applyBorder="1" applyAlignment="1">
      <alignment horizontal="left" vertical="top"/>
    </xf>
    <xf numFmtId="0" fontId="20" fillId="3" borderId="0" xfId="12" applyFont="1" applyFill="1" applyBorder="1" applyAlignment="1"/>
    <xf numFmtId="0" fontId="10" fillId="3" borderId="0" xfId="12" applyFont="1" applyFill="1" applyBorder="1" applyAlignment="1">
      <alignment horizontal="left"/>
    </xf>
    <xf numFmtId="0" fontId="20" fillId="3" borderId="0" xfId="12" applyFont="1" applyFill="1" applyBorder="1" applyAlignment="1">
      <alignment vertical="top"/>
    </xf>
    <xf numFmtId="0" fontId="20" fillId="4" borderId="0" xfId="12" applyFont="1" applyFill="1" applyBorder="1" applyAlignment="1">
      <alignment horizontal="left"/>
    </xf>
    <xf numFmtId="0" fontId="10" fillId="4" borderId="0" xfId="9" applyFont="1" applyFill="1" applyBorder="1" applyAlignment="1"/>
    <xf numFmtId="0" fontId="10" fillId="4" borderId="0" xfId="9" applyFont="1" applyFill="1" applyBorder="1" applyAlignment="1">
      <alignment vertical="top"/>
    </xf>
    <xf numFmtId="0" fontId="20" fillId="4" borderId="0" xfId="12" applyFont="1" applyFill="1" applyBorder="1" applyAlignment="1"/>
    <xf numFmtId="0" fontId="28" fillId="4" borderId="0" xfId="12" applyFont="1" applyFill="1" applyBorder="1" applyAlignment="1">
      <alignment vertical="top"/>
    </xf>
    <xf numFmtId="0" fontId="10" fillId="4" borderId="0" xfId="12" applyFont="1" applyFill="1" applyBorder="1" applyAlignment="1">
      <alignment vertical="top"/>
    </xf>
    <xf numFmtId="0" fontId="10" fillId="0" borderId="0" xfId="0" applyFont="1" applyBorder="1" applyAlignment="1"/>
    <xf numFmtId="0" fontId="10" fillId="5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vertical="center"/>
    </xf>
    <xf numFmtId="187" fontId="16" fillId="0" borderId="12" xfId="6" applyNumberFormat="1" applyFont="1" applyBorder="1"/>
    <xf numFmtId="0" fontId="16" fillId="0" borderId="0" xfId="11" applyFont="1" applyAlignment="1">
      <alignment horizontal="left"/>
    </xf>
    <xf numFmtId="0" fontId="11" fillId="0" borderId="45" xfId="11" applyFont="1" applyBorder="1"/>
    <xf numFmtId="0" fontId="11" fillId="0" borderId="6" xfId="11" applyFont="1" applyBorder="1" applyAlignment="1">
      <alignment horizontal="center" vertical="center"/>
    </xf>
    <xf numFmtId="0" fontId="16" fillId="0" borderId="11" xfId="0" applyFont="1" applyBorder="1" applyAlignment="1">
      <alignment wrapText="1"/>
    </xf>
    <xf numFmtId="187" fontId="11" fillId="0" borderId="10" xfId="6" applyNumberFormat="1" applyFont="1" applyBorder="1"/>
    <xf numFmtId="0" fontId="11" fillId="0" borderId="14" xfId="0" applyFont="1" applyBorder="1" applyAlignment="1">
      <alignment horizontal="left" wrapText="1" indent="2"/>
    </xf>
    <xf numFmtId="0" fontId="18" fillId="0" borderId="0" xfId="0" applyFont="1"/>
    <xf numFmtId="0" fontId="3" fillId="0" borderId="0" xfId="0" applyFont="1"/>
    <xf numFmtId="187" fontId="11" fillId="0" borderId="14" xfId="6" applyNumberFormat="1" applyFont="1" applyBorder="1" applyAlignment="1">
      <alignment vertical="top"/>
    </xf>
    <xf numFmtId="187" fontId="11" fillId="0" borderId="14" xfId="6" applyNumberFormat="1" applyFont="1" applyBorder="1" applyAlignment="1">
      <alignment horizontal="center" vertical="top"/>
    </xf>
    <xf numFmtId="0" fontId="11" fillId="0" borderId="0" xfId="11" applyFont="1" applyAlignment="1">
      <alignment vertical="top"/>
    </xf>
    <xf numFmtId="0" fontId="11" fillId="0" borderId="14" xfId="0" applyFont="1" applyBorder="1" applyAlignment="1">
      <alignment horizontal="left" vertical="top" wrapText="1"/>
    </xf>
    <xf numFmtId="0" fontId="0" fillId="0" borderId="27" xfId="0" applyBorder="1"/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30" fillId="0" borderId="2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27" xfId="0" applyFont="1" applyFill="1" applyBorder="1"/>
    <xf numFmtId="0" fontId="3" fillId="7" borderId="27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27" xfId="0" applyFont="1" applyFill="1" applyBorder="1" applyAlignment="1">
      <alignment horizontal="center"/>
    </xf>
    <xf numFmtId="0" fontId="0" fillId="8" borderId="0" xfId="0" applyFill="1"/>
    <xf numFmtId="0" fontId="3" fillId="0" borderId="0" xfId="0" applyFont="1" applyAlignment="1">
      <alignment wrapText="1"/>
    </xf>
    <xf numFmtId="0" fontId="31" fillId="0" borderId="27" xfId="0" applyFont="1" applyFill="1" applyBorder="1" applyAlignment="1">
      <alignment horizontal="center"/>
    </xf>
    <xf numFmtId="0" fontId="30" fillId="9" borderId="2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12" xfId="11" applyFont="1" applyBorder="1" applyAlignment="1">
      <alignment wrapText="1"/>
    </xf>
    <xf numFmtId="0" fontId="31" fillId="9" borderId="27" xfId="0" applyFont="1" applyFill="1" applyBorder="1" applyAlignment="1">
      <alignment horizontal="center"/>
    </xf>
    <xf numFmtId="187" fontId="16" fillId="0" borderId="0" xfId="6" applyNumberFormat="1" applyFont="1" applyBorder="1" applyAlignment="1"/>
    <xf numFmtId="0" fontId="16" fillId="0" borderId="0" xfId="9" applyFont="1" applyBorder="1" applyAlignment="1">
      <alignment horizontal="center"/>
    </xf>
    <xf numFmtId="187" fontId="16" fillId="0" borderId="0" xfId="6" applyNumberFormat="1" applyFont="1" applyBorder="1"/>
    <xf numFmtId="187" fontId="11" fillId="0" borderId="0" xfId="6" applyNumberFormat="1" applyFont="1" applyBorder="1" applyAlignment="1"/>
    <xf numFmtId="0" fontId="25" fillId="0" borderId="0" xfId="11" applyFont="1" applyAlignment="1"/>
    <xf numFmtId="187" fontId="35" fillId="0" borderId="32" xfId="6" applyNumberFormat="1" applyFont="1" applyBorder="1" applyAlignment="1"/>
    <xf numFmtId="187" fontId="35" fillId="0" borderId="12" xfId="6" applyNumberFormat="1" applyFont="1" applyBorder="1" applyAlignment="1"/>
    <xf numFmtId="187" fontId="35" fillId="0" borderId="10" xfId="6" applyNumberFormat="1" applyFont="1" applyBorder="1" applyAlignment="1"/>
    <xf numFmtId="187" fontId="35" fillId="0" borderId="36" xfId="6" applyNumberFormat="1" applyFont="1" applyBorder="1" applyAlignment="1"/>
    <xf numFmtId="187" fontId="35" fillId="0" borderId="13" xfId="6" applyNumberFormat="1" applyFont="1" applyBorder="1" applyAlignment="1"/>
    <xf numFmtId="187" fontId="11" fillId="2" borderId="27" xfId="6" applyNumberFormat="1" applyFont="1" applyFill="1" applyBorder="1" applyAlignment="1"/>
    <xf numFmtId="187" fontId="11" fillId="2" borderId="11" xfId="6" applyNumberFormat="1" applyFont="1" applyFill="1" applyBorder="1" applyAlignment="1"/>
    <xf numFmtId="187" fontId="11" fillId="2" borderId="10" xfId="6" applyNumberFormat="1" applyFont="1" applyFill="1" applyBorder="1" applyAlignment="1"/>
    <xf numFmtId="187" fontId="11" fillId="2" borderId="12" xfId="6" applyNumberFormat="1" applyFont="1" applyFill="1" applyBorder="1" applyAlignment="1"/>
    <xf numFmtId="0" fontId="37" fillId="0" borderId="0" xfId="11" applyFont="1" applyAlignment="1"/>
    <xf numFmtId="187" fontId="37" fillId="0" borderId="13" xfId="6" applyNumberFormat="1" applyFont="1" applyBorder="1" applyAlignment="1"/>
    <xf numFmtId="187" fontId="37" fillId="0" borderId="32" xfId="6" applyNumberFormat="1" applyFont="1" applyBorder="1" applyAlignment="1"/>
    <xf numFmtId="187" fontId="11" fillId="0" borderId="5" xfId="6" applyNumberFormat="1" applyFont="1" applyBorder="1" applyAlignment="1"/>
    <xf numFmtId="0" fontId="11" fillId="0" borderId="12" xfId="0" applyFont="1" applyBorder="1" applyAlignment="1">
      <alignment vertical="center" wrapText="1"/>
    </xf>
    <xf numFmtId="0" fontId="11" fillId="0" borderId="18" xfId="13" applyFont="1" applyBorder="1" applyAlignment="1">
      <alignment horizontal="center"/>
    </xf>
    <xf numFmtId="0" fontId="11" fillId="0" borderId="11" xfId="13" applyFont="1" applyBorder="1" applyAlignment="1">
      <alignment horizontal="center"/>
    </xf>
    <xf numFmtId="0" fontId="11" fillId="0" borderId="19" xfId="13" applyFont="1" applyBorder="1" applyAlignment="1">
      <alignment horizontal="center"/>
    </xf>
    <xf numFmtId="0" fontId="11" fillId="0" borderId="20" xfId="13" applyFont="1" applyBorder="1" applyAlignment="1">
      <alignment horizontal="center"/>
    </xf>
    <xf numFmtId="0" fontId="11" fillId="0" borderId="12" xfId="13" applyFont="1" applyBorder="1" applyAlignment="1">
      <alignment horizontal="center"/>
    </xf>
    <xf numFmtId="0" fontId="11" fillId="0" borderId="21" xfId="13" applyFont="1" applyBorder="1" applyAlignment="1">
      <alignment horizontal="center"/>
    </xf>
    <xf numFmtId="187" fontId="39" fillId="0" borderId="0" xfId="6" applyNumberFormat="1" applyFont="1" applyBorder="1" applyAlignment="1"/>
    <xf numFmtId="187" fontId="11" fillId="0" borderId="42" xfId="6" applyNumberFormat="1" applyFont="1" applyBorder="1" applyAlignment="1"/>
    <xf numFmtId="187" fontId="11" fillId="0" borderId="23" xfId="6" applyNumberFormat="1" applyFont="1" applyBorder="1" applyAlignment="1"/>
    <xf numFmtId="0" fontId="11" fillId="0" borderId="12" xfId="0" applyFont="1" applyBorder="1" applyAlignment="1">
      <alignment vertical="center"/>
    </xf>
    <xf numFmtId="0" fontId="11" fillId="0" borderId="12" xfId="0" applyFont="1" applyBorder="1"/>
    <xf numFmtId="187" fontId="11" fillId="2" borderId="16" xfId="6" applyNumberFormat="1" applyFont="1" applyFill="1" applyBorder="1" applyAlignment="1"/>
    <xf numFmtId="187" fontId="11" fillId="2" borderId="42" xfId="6" applyNumberFormat="1" applyFont="1" applyFill="1" applyBorder="1" applyAlignment="1"/>
    <xf numFmtId="0" fontId="11" fillId="2" borderId="10" xfId="11" applyFont="1" applyFill="1" applyBorder="1" applyAlignment="1">
      <alignment vertical="top"/>
    </xf>
    <xf numFmtId="187" fontId="11" fillId="2" borderId="10" xfId="6" applyNumberFormat="1" applyFont="1" applyFill="1" applyBorder="1" applyAlignment="1">
      <alignment vertical="top"/>
    </xf>
    <xf numFmtId="0" fontId="11" fillId="2" borderId="10" xfId="0" applyFont="1" applyFill="1" applyBorder="1" applyAlignment="1">
      <alignment vertical="top" wrapText="1"/>
    </xf>
    <xf numFmtId="0" fontId="16" fillId="0" borderId="0" xfId="5" applyFont="1"/>
    <xf numFmtId="187" fontId="11" fillId="0" borderId="15" xfId="6" applyNumberFormat="1" applyFont="1" applyBorder="1" applyAlignment="1">
      <alignment vertical="top"/>
    </xf>
    <xf numFmtId="187" fontId="11" fillId="0" borderId="4" xfId="6" applyNumberFormat="1" applyFont="1" applyBorder="1" applyAlignment="1">
      <alignment vertical="top"/>
    </xf>
    <xf numFmtId="187" fontId="11" fillId="0" borderId="4" xfId="6" applyNumberFormat="1" applyFont="1" applyBorder="1" applyAlignment="1"/>
    <xf numFmtId="0" fontId="11" fillId="0" borderId="4" xfId="11" applyFont="1" applyBorder="1" applyAlignment="1">
      <alignment wrapText="1"/>
    </xf>
    <xf numFmtId="187" fontId="11" fillId="0" borderId="15" xfId="6" applyNumberFormat="1" applyFont="1" applyBorder="1" applyAlignment="1"/>
    <xf numFmtId="187" fontId="11" fillId="0" borderId="34" xfId="6" applyNumberFormat="1" applyFont="1" applyBorder="1" applyAlignment="1"/>
    <xf numFmtId="187" fontId="11" fillId="2" borderId="13" xfId="6" applyNumberFormat="1" applyFont="1" applyFill="1" applyBorder="1" applyAlignment="1"/>
    <xf numFmtId="0" fontId="11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43" fontId="11" fillId="0" borderId="11" xfId="6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43" fontId="16" fillId="0" borderId="12" xfId="6" applyFont="1" applyBorder="1" applyAlignment="1"/>
    <xf numFmtId="43" fontId="16" fillId="0" borderId="20" xfId="6" applyFont="1" applyBorder="1" applyAlignment="1"/>
    <xf numFmtId="0" fontId="11" fillId="0" borderId="12" xfId="0" applyFont="1" applyBorder="1" applyAlignment="1">
      <alignment horizontal="center"/>
    </xf>
    <xf numFmtId="0" fontId="32" fillId="0" borderId="12" xfId="0" applyFont="1" applyBorder="1" applyAlignment="1">
      <alignment vertical="center"/>
    </xf>
    <xf numFmtId="0" fontId="32" fillId="0" borderId="12" xfId="0" applyFont="1" applyBorder="1"/>
    <xf numFmtId="0" fontId="11" fillId="0" borderId="13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43" fontId="11" fillId="0" borderId="28" xfId="6" applyFont="1" applyBorder="1" applyAlignment="1"/>
    <xf numFmtId="43" fontId="43" fillId="0" borderId="11" xfId="6" applyFont="1" applyBorder="1" applyAlignment="1"/>
    <xf numFmtId="0" fontId="16" fillId="0" borderId="6" xfId="0" applyFont="1" applyFill="1" applyBorder="1" applyAlignment="1">
      <alignment horizontal="center"/>
    </xf>
    <xf numFmtId="187" fontId="11" fillId="0" borderId="10" xfId="6" applyNumberFormat="1" applyFont="1" applyFill="1" applyBorder="1" applyAlignment="1">
      <alignment horizontal="center" vertical="center"/>
    </xf>
    <xf numFmtId="187" fontId="11" fillId="0" borderId="10" xfId="6" applyNumberFormat="1" applyFont="1" applyFill="1" applyBorder="1" applyAlignment="1">
      <alignment horizontal="center"/>
    </xf>
    <xf numFmtId="187" fontId="11" fillId="0" borderId="12" xfId="6" applyNumberFormat="1" applyFont="1" applyFill="1" applyBorder="1" applyAlignment="1">
      <alignment horizontal="center"/>
    </xf>
    <xf numFmtId="187" fontId="11" fillId="0" borderId="19" xfId="6" applyNumberFormat="1" applyFont="1" applyBorder="1" applyAlignment="1"/>
    <xf numFmtId="187" fontId="11" fillId="0" borderId="6" xfId="6" applyNumberFormat="1" applyFont="1" applyBorder="1" applyAlignment="1"/>
    <xf numFmtId="187" fontId="11" fillId="0" borderId="2" xfId="6" applyNumberFormat="1" applyFont="1" applyBorder="1" applyAlignment="1"/>
    <xf numFmtId="187" fontId="11" fillId="0" borderId="14" xfId="6" applyNumberFormat="1" applyFont="1" applyBorder="1" applyAlignment="1"/>
    <xf numFmtId="187" fontId="11" fillId="0" borderId="38" xfId="6" applyNumberFormat="1" applyFont="1" applyBorder="1" applyAlignment="1"/>
    <xf numFmtId="187" fontId="11" fillId="0" borderId="43" xfId="6" applyNumberFormat="1" applyFont="1" applyBorder="1" applyAlignment="1"/>
    <xf numFmtId="187" fontId="11" fillId="0" borderId="40" xfId="6" applyNumberFormat="1" applyFont="1" applyBorder="1" applyAlignment="1"/>
    <xf numFmtId="0" fontId="25" fillId="0" borderId="0" xfId="9" applyFont="1"/>
    <xf numFmtId="187" fontId="26" fillId="0" borderId="0" xfId="6" applyNumberFormat="1" applyFont="1" applyBorder="1"/>
    <xf numFmtId="0" fontId="38" fillId="0" borderId="0" xfId="9" applyFont="1"/>
    <xf numFmtId="0" fontId="27" fillId="0" borderId="0" xfId="11" applyFont="1" applyAlignment="1">
      <alignment horizontal="left"/>
    </xf>
    <xf numFmtId="0" fontId="32" fillId="0" borderId="0" xfId="11" applyFont="1" applyAlignment="1"/>
    <xf numFmtId="0" fontId="32" fillId="0" borderId="5" xfId="11" applyFont="1" applyBorder="1" applyAlignment="1">
      <alignment horizontal="center"/>
    </xf>
    <xf numFmtId="0" fontId="32" fillId="0" borderId="29" xfId="11" applyFont="1" applyBorder="1" applyAlignment="1">
      <alignment horizontal="center"/>
    </xf>
    <xf numFmtId="0" fontId="32" fillId="0" borderId="3" xfId="11" applyFont="1" applyBorder="1" applyAlignment="1">
      <alignment horizontal="center"/>
    </xf>
    <xf numFmtId="0" fontId="32" fillId="0" borderId="15" xfId="11" applyFont="1" applyBorder="1" applyAlignment="1">
      <alignment horizontal="center"/>
    </xf>
    <xf numFmtId="0" fontId="32" fillId="0" borderId="4" xfId="11" applyFont="1" applyBorder="1" applyAlignment="1">
      <alignment horizontal="center"/>
    </xf>
    <xf numFmtId="187" fontId="32" fillId="0" borderId="16" xfId="6" applyNumberFormat="1" applyFont="1" applyBorder="1" applyAlignment="1"/>
    <xf numFmtId="187" fontId="32" fillId="0" borderId="42" xfId="6" applyNumberFormat="1" applyFont="1" applyBorder="1" applyAlignment="1"/>
    <xf numFmtId="187" fontId="32" fillId="0" borderId="27" xfId="6" applyNumberFormat="1" applyFont="1" applyBorder="1" applyAlignment="1"/>
    <xf numFmtId="187" fontId="32" fillId="0" borderId="23" xfId="6" applyNumberFormat="1" applyFont="1" applyBorder="1" applyAlignment="1"/>
    <xf numFmtId="187" fontId="32" fillId="0" borderId="10" xfId="6" applyNumberFormat="1" applyFont="1" applyBorder="1" applyAlignment="1"/>
    <xf numFmtId="187" fontId="32" fillId="0" borderId="36" xfId="6" applyNumberFormat="1" applyFont="1" applyBorder="1" applyAlignment="1"/>
    <xf numFmtId="187" fontId="32" fillId="0" borderId="13" xfId="6" applyNumberFormat="1" applyFont="1" applyBorder="1" applyAlignment="1"/>
    <xf numFmtId="187" fontId="32" fillId="0" borderId="32" xfId="6" applyNumberFormat="1" applyFont="1" applyBorder="1" applyAlignment="1"/>
    <xf numFmtId="187" fontId="32" fillId="0" borderId="14" xfId="6" applyNumberFormat="1" applyFont="1" applyBorder="1" applyAlignment="1"/>
    <xf numFmtId="187" fontId="32" fillId="0" borderId="15" xfId="6" applyNumberFormat="1" applyFont="1" applyBorder="1" applyAlignment="1"/>
    <xf numFmtId="187" fontId="32" fillId="0" borderId="4" xfId="6" applyNumberFormat="1" applyFont="1" applyBorder="1" applyAlignment="1"/>
    <xf numFmtId="187" fontId="32" fillId="0" borderId="12" xfId="6" applyNumberFormat="1" applyFont="1" applyBorder="1" applyAlignment="1"/>
    <xf numFmtId="0" fontId="27" fillId="0" borderId="22" xfId="11" applyFont="1" applyBorder="1" applyAlignment="1">
      <alignment horizontal="center"/>
    </xf>
    <xf numFmtId="187" fontId="27" fillId="0" borderId="27" xfId="6" applyNumberFormat="1" applyFont="1" applyBorder="1" applyAlignment="1"/>
    <xf numFmtId="187" fontId="11" fillId="0" borderId="16" xfId="6" applyNumberFormat="1" applyFont="1" applyBorder="1" applyAlignment="1">
      <alignment horizontal="center"/>
    </xf>
    <xf numFmtId="0" fontId="32" fillId="0" borderId="0" xfId="9" applyFont="1"/>
    <xf numFmtId="187" fontId="32" fillId="0" borderId="12" xfId="6" applyNumberFormat="1" applyFont="1" applyBorder="1" applyAlignment="1">
      <alignment horizontal="center"/>
    </xf>
    <xf numFmtId="0" fontId="27" fillId="0" borderId="0" xfId="11" applyFont="1" applyBorder="1" applyAlignment="1">
      <alignment horizontal="center"/>
    </xf>
    <xf numFmtId="187" fontId="27" fillId="0" borderId="0" xfId="6" applyNumberFormat="1" applyFont="1" applyBorder="1" applyAlignment="1"/>
    <xf numFmtId="0" fontId="27" fillId="0" borderId="0" xfId="11" applyFont="1" applyBorder="1" applyAlignment="1"/>
    <xf numFmtId="187" fontId="32" fillId="0" borderId="16" xfId="6" applyNumberFormat="1" applyFont="1" applyBorder="1" applyAlignment="1">
      <alignment horizontal="center"/>
    </xf>
    <xf numFmtId="187" fontId="32" fillId="0" borderId="42" xfId="6" applyNumberFormat="1" applyFont="1" applyBorder="1" applyAlignment="1">
      <alignment horizontal="center"/>
    </xf>
    <xf numFmtId="187" fontId="32" fillId="0" borderId="10" xfId="6" applyNumberFormat="1" applyFont="1" applyBorder="1" applyAlignment="1">
      <alignment horizontal="center"/>
    </xf>
    <xf numFmtId="187" fontId="32" fillId="0" borderId="13" xfId="6" applyNumberFormat="1" applyFont="1" applyBorder="1" applyAlignment="1">
      <alignment horizontal="center"/>
    </xf>
    <xf numFmtId="187" fontId="32" fillId="0" borderId="14" xfId="6" applyNumberFormat="1" applyFont="1" applyBorder="1" applyAlignment="1">
      <alignment horizontal="center"/>
    </xf>
    <xf numFmtId="187" fontId="32" fillId="0" borderId="27" xfId="6" applyNumberFormat="1" applyFont="1" applyBorder="1" applyAlignment="1">
      <alignment horizontal="center"/>
    </xf>
    <xf numFmtId="187" fontId="32" fillId="0" borderId="11" xfId="6" applyNumberFormat="1" applyFont="1" applyBorder="1" applyAlignment="1">
      <alignment horizontal="center"/>
    </xf>
    <xf numFmtId="187" fontId="32" fillId="0" borderId="11" xfId="6" applyNumberFormat="1" applyFont="1" applyBorder="1" applyAlignment="1"/>
    <xf numFmtId="187" fontId="32" fillId="0" borderId="0" xfId="6" applyNumberFormat="1" applyFont="1" applyBorder="1" applyAlignment="1"/>
    <xf numFmtId="187" fontId="32" fillId="0" borderId="5" xfId="6" applyNumberFormat="1" applyFont="1" applyBorder="1" applyAlignment="1"/>
    <xf numFmtId="187" fontId="32" fillId="0" borderId="29" xfId="6" applyNumberFormat="1" applyFont="1" applyBorder="1" applyAlignment="1">
      <alignment horizontal="center"/>
    </xf>
    <xf numFmtId="187" fontId="32" fillId="0" borderId="29" xfId="6" applyNumberFormat="1" applyFont="1" applyBorder="1" applyAlignment="1"/>
    <xf numFmtId="187" fontId="32" fillId="0" borderId="19" xfId="6" applyNumberFormat="1" applyFont="1" applyBorder="1" applyAlignment="1"/>
    <xf numFmtId="0" fontId="32" fillId="0" borderId="35" xfId="11" applyFont="1" applyBorder="1" applyAlignment="1">
      <alignment horizontal="left"/>
    </xf>
    <xf numFmtId="0" fontId="49" fillId="0" borderId="12" xfId="0" applyFont="1" applyBorder="1"/>
    <xf numFmtId="187" fontId="32" fillId="0" borderId="34" xfId="6" applyNumberFormat="1" applyFont="1" applyBorder="1" applyAlignment="1"/>
    <xf numFmtId="187" fontId="32" fillId="0" borderId="21" xfId="6" applyNumberFormat="1" applyFont="1" applyBorder="1" applyAlignment="1"/>
    <xf numFmtId="187" fontId="32" fillId="0" borderId="23" xfId="6" applyNumberFormat="1" applyFont="1" applyBorder="1" applyAlignment="1">
      <alignment horizontal="right"/>
    </xf>
    <xf numFmtId="187" fontId="32" fillId="0" borderId="36" xfId="6" applyNumberFormat="1" applyFont="1" applyBorder="1" applyAlignment="1">
      <alignment horizontal="right"/>
    </xf>
    <xf numFmtId="0" fontId="32" fillId="0" borderId="35" xfId="11" applyFont="1" applyBorder="1" applyAlignment="1">
      <alignment vertical="top"/>
    </xf>
    <xf numFmtId="187" fontId="32" fillId="0" borderId="12" xfId="6" applyNumberFormat="1" applyFont="1" applyBorder="1" applyAlignment="1">
      <alignment vertical="top"/>
    </xf>
    <xf numFmtId="187" fontId="32" fillId="0" borderId="21" xfId="6" applyNumberFormat="1" applyFont="1" applyBorder="1" applyAlignment="1">
      <alignment vertical="top"/>
    </xf>
    <xf numFmtId="0" fontId="32" fillId="0" borderId="12" xfId="11" applyFont="1" applyBorder="1" applyAlignment="1">
      <alignment wrapText="1"/>
    </xf>
    <xf numFmtId="187" fontId="32" fillId="0" borderId="10" xfId="6" applyNumberFormat="1" applyFont="1" applyBorder="1" applyAlignment="1">
      <alignment vertical="top"/>
    </xf>
    <xf numFmtId="187" fontId="32" fillId="0" borderId="36" xfId="6" applyNumberFormat="1" applyFont="1" applyBorder="1" applyAlignment="1">
      <alignment vertical="top"/>
    </xf>
    <xf numFmtId="0" fontId="28" fillId="0" borderId="12" xfId="0" applyFont="1" applyBorder="1" applyAlignment="1">
      <alignment vertical="center"/>
    </xf>
    <xf numFmtId="0" fontId="48" fillId="0" borderId="5" xfId="11" applyFont="1" applyBorder="1" applyAlignment="1">
      <alignment horizontal="left"/>
    </xf>
    <xf numFmtId="0" fontId="48" fillId="0" borderId="12" xfId="11" applyFont="1" applyBorder="1" applyAlignment="1">
      <alignment horizontal="left"/>
    </xf>
    <xf numFmtId="0" fontId="48" fillId="0" borderId="11" xfId="11" applyFont="1" applyBorder="1" applyAlignment="1">
      <alignment horizontal="left"/>
    </xf>
    <xf numFmtId="0" fontId="28" fillId="0" borderId="11" xfId="0" applyFont="1" applyBorder="1"/>
    <xf numFmtId="0" fontId="28" fillId="0" borderId="10" xfId="0" applyFont="1" applyBorder="1"/>
    <xf numFmtId="0" fontId="32" fillId="0" borderId="0" xfId="0" applyFont="1"/>
    <xf numFmtId="0" fontId="32" fillId="0" borderId="11" xfId="0" applyFont="1" applyBorder="1"/>
    <xf numFmtId="0" fontId="32" fillId="0" borderId="10" xfId="0" applyFont="1" applyBorder="1"/>
    <xf numFmtId="0" fontId="28" fillId="0" borderId="5" xfId="0" applyFont="1" applyBorder="1"/>
    <xf numFmtId="0" fontId="28" fillId="0" borderId="12" xfId="0" applyFont="1" applyBorder="1"/>
    <xf numFmtId="0" fontId="28" fillId="0" borderId="0" xfId="0" applyFont="1"/>
    <xf numFmtId="187" fontId="32" fillId="0" borderId="27" xfId="6" applyNumberFormat="1" applyFont="1" applyBorder="1" applyAlignment="1">
      <alignment horizontal="right"/>
    </xf>
    <xf numFmtId="0" fontId="32" fillId="0" borderId="11" xfId="0" applyFont="1" applyBorder="1" applyAlignment="1">
      <alignment vertical="center"/>
    </xf>
    <xf numFmtId="187" fontId="32" fillId="0" borderId="42" xfId="6" applyNumberFormat="1" applyFont="1" applyBorder="1" applyAlignment="1">
      <alignment horizontal="right"/>
    </xf>
    <xf numFmtId="0" fontId="32" fillId="0" borderId="36" xfId="11" applyFont="1" applyBorder="1" applyAlignment="1">
      <alignment horizontal="left"/>
    </xf>
    <xf numFmtId="0" fontId="32" fillId="0" borderId="41" xfId="11" applyFont="1" applyBorder="1" applyAlignment="1">
      <alignment horizontal="center"/>
    </xf>
    <xf numFmtId="0" fontId="53" fillId="0" borderId="11" xfId="0" applyFont="1" applyBorder="1"/>
    <xf numFmtId="0" fontId="32" fillId="0" borderId="36" xfId="11" applyFont="1" applyBorder="1" applyAlignment="1">
      <alignment wrapText="1"/>
    </xf>
    <xf numFmtId="0" fontId="32" fillId="0" borderId="6" xfId="11" applyFont="1" applyBorder="1" applyAlignment="1">
      <alignment horizontal="center"/>
    </xf>
    <xf numFmtId="187" fontId="32" fillId="0" borderId="6" xfId="6" applyNumberFormat="1" applyFont="1" applyBorder="1" applyAlignment="1"/>
    <xf numFmtId="187" fontId="32" fillId="0" borderId="38" xfId="6" applyNumberFormat="1" applyFont="1" applyBorder="1" applyAlignment="1"/>
    <xf numFmtId="0" fontId="32" fillId="0" borderId="5" xfId="0" applyFont="1" applyBorder="1"/>
    <xf numFmtId="0" fontId="32" fillId="0" borderId="15" xfId="0" applyFont="1" applyBorder="1"/>
    <xf numFmtId="0" fontId="32" fillId="0" borderId="18" xfId="11" applyFont="1" applyBorder="1" applyAlignment="1">
      <alignment vertical="top"/>
    </xf>
    <xf numFmtId="0" fontId="32" fillId="0" borderId="11" xfId="11" applyFont="1" applyBorder="1" applyAlignment="1">
      <alignment vertical="top" wrapText="1"/>
    </xf>
    <xf numFmtId="0" fontId="32" fillId="0" borderId="9" xfId="11" applyFont="1" applyBorder="1" applyAlignment="1"/>
    <xf numFmtId="0" fontId="49" fillId="0" borderId="11" xfId="0" applyFont="1" applyBorder="1"/>
    <xf numFmtId="187" fontId="55" fillId="0" borderId="16" xfId="0" applyNumberFormat="1" applyFont="1" applyBorder="1"/>
    <xf numFmtId="187" fontId="32" fillId="2" borderId="27" xfId="6" applyNumberFormat="1" applyFont="1" applyFill="1" applyBorder="1" applyAlignment="1"/>
    <xf numFmtId="187" fontId="32" fillId="2" borderId="11" xfId="6" applyNumberFormat="1" applyFont="1" applyFill="1" applyBorder="1" applyAlignment="1"/>
    <xf numFmtId="0" fontId="32" fillId="2" borderId="11" xfId="0" applyFont="1" applyFill="1" applyBorder="1" applyAlignment="1">
      <alignment horizontal="left"/>
    </xf>
    <xf numFmtId="187" fontId="32" fillId="2" borderId="12" xfId="6" applyNumberFormat="1" applyFont="1" applyFill="1" applyBorder="1" applyAlignment="1"/>
    <xf numFmtId="187" fontId="32" fillId="0" borderId="32" xfId="6" applyNumberFormat="1" applyFont="1" applyBorder="1" applyAlignment="1">
      <alignment horizontal="center"/>
    </xf>
    <xf numFmtId="187" fontId="32" fillId="0" borderId="15" xfId="6" applyNumberFormat="1" applyFont="1" applyBorder="1" applyAlignment="1">
      <alignment horizontal="center"/>
    </xf>
    <xf numFmtId="0" fontId="32" fillId="0" borderId="12" xfId="0" applyFont="1" applyBorder="1" applyAlignment="1">
      <alignment vertical="top"/>
    </xf>
    <xf numFmtId="0" fontId="32" fillId="0" borderId="13" xfId="13" applyFont="1" applyBorder="1" applyAlignment="1">
      <alignment horizontal="left"/>
    </xf>
    <xf numFmtId="187" fontId="32" fillId="2" borderId="16" xfId="6" applyNumberFormat="1" applyFont="1" applyFill="1" applyBorder="1" applyAlignment="1"/>
    <xf numFmtId="0" fontId="32" fillId="2" borderId="11" xfId="11" applyFont="1" applyFill="1" applyBorder="1" applyAlignment="1">
      <alignment vertical="top" wrapText="1"/>
    </xf>
    <xf numFmtId="187" fontId="32" fillId="2" borderId="11" xfId="6" applyNumberFormat="1" applyFont="1" applyFill="1" applyBorder="1" applyAlignment="1">
      <alignment vertical="top"/>
    </xf>
    <xf numFmtId="187" fontId="32" fillId="2" borderId="13" xfId="6" applyNumberFormat="1" applyFont="1" applyFill="1" applyBorder="1" applyAlignment="1"/>
    <xf numFmtId="0" fontId="32" fillId="2" borderId="33" xfId="11" applyFont="1" applyFill="1" applyBorder="1" applyAlignment="1">
      <alignment vertical="top" wrapText="1"/>
    </xf>
    <xf numFmtId="187" fontId="32" fillId="2" borderId="42" xfId="6" applyNumberFormat="1" applyFont="1" applyFill="1" applyBorder="1" applyAlignment="1">
      <alignment vertical="top"/>
    </xf>
    <xf numFmtId="0" fontId="32" fillId="2" borderId="42" xfId="11" applyFont="1" applyFill="1" applyBorder="1" applyAlignment="1">
      <alignment vertical="top" wrapText="1"/>
    </xf>
    <xf numFmtId="187" fontId="32" fillId="2" borderId="15" xfId="6" applyNumberFormat="1" applyFont="1" applyFill="1" applyBorder="1" applyAlignment="1"/>
    <xf numFmtId="0" fontId="32" fillId="2" borderId="46" xfId="11" applyFont="1" applyFill="1" applyBorder="1" applyAlignment="1">
      <alignment vertical="top" wrapText="1"/>
    </xf>
    <xf numFmtId="0" fontId="57" fillId="2" borderId="0" xfId="0" applyFont="1" applyFill="1"/>
    <xf numFmtId="187" fontId="32" fillId="0" borderId="23" xfId="6" applyNumberFormat="1" applyFont="1" applyBorder="1" applyAlignment="1">
      <alignment horizontal="center"/>
    </xf>
    <xf numFmtId="0" fontId="27" fillId="2" borderId="0" xfId="0" applyFont="1" applyFill="1"/>
    <xf numFmtId="0" fontId="28" fillId="0" borderId="13" xfId="0" applyFont="1" applyBorder="1"/>
    <xf numFmtId="0" fontId="28" fillId="0" borderId="27" xfId="0" applyFont="1" applyBorder="1"/>
    <xf numFmtId="0" fontId="33" fillId="0" borderId="0" xfId="11" applyFont="1"/>
    <xf numFmtId="187" fontId="26" fillId="0" borderId="0" xfId="6" applyNumberFormat="1" applyFont="1" applyBorder="1" applyAlignment="1"/>
    <xf numFmtId="187" fontId="25" fillId="0" borderId="0" xfId="6" applyNumberFormat="1" applyFont="1" applyBorder="1" applyAlignment="1"/>
    <xf numFmtId="0" fontId="11" fillId="2" borderId="11" xfId="0" applyFont="1" applyFill="1" applyBorder="1" applyAlignment="1">
      <alignment horizontal="left"/>
    </xf>
    <xf numFmtId="187" fontId="11" fillId="2" borderId="19" xfId="6" applyNumberFormat="1" applyFont="1" applyFill="1" applyBorder="1" applyAlignment="1"/>
    <xf numFmtId="0" fontId="11" fillId="2" borderId="10" xfId="0" applyFont="1" applyFill="1" applyBorder="1" applyAlignment="1">
      <alignment horizontal="left"/>
    </xf>
    <xf numFmtId="187" fontId="11" fillId="2" borderId="36" xfId="6" applyNumberFormat="1" applyFont="1" applyFill="1" applyBorder="1" applyAlignment="1"/>
    <xf numFmtId="0" fontId="11" fillId="2" borderId="10" xfId="0" applyFont="1" applyFill="1" applyBorder="1" applyAlignment="1">
      <alignment horizontal="left" vertical="top" wrapText="1"/>
    </xf>
    <xf numFmtId="0" fontId="11" fillId="2" borderId="18" xfId="11" applyFont="1" applyFill="1" applyBorder="1" applyAlignment="1">
      <alignment vertical="top"/>
    </xf>
    <xf numFmtId="187" fontId="11" fillId="2" borderId="11" xfId="6" applyNumberFormat="1" applyFont="1" applyFill="1" applyBorder="1" applyAlignment="1">
      <alignment vertical="top"/>
    </xf>
    <xf numFmtId="0" fontId="32" fillId="0" borderId="10" xfId="0" applyFont="1" applyBorder="1" applyAlignment="1">
      <alignment vertical="center"/>
    </xf>
    <xf numFmtId="0" fontId="58" fillId="0" borderId="0" xfId="9" applyFont="1"/>
    <xf numFmtId="187" fontId="0" fillId="0" borderId="27" xfId="0" applyNumberFormat="1" applyBorder="1"/>
    <xf numFmtId="0" fontId="11" fillId="0" borderId="35" xfId="11" applyFont="1" applyBorder="1" applyAlignment="1">
      <alignment wrapText="1"/>
    </xf>
    <xf numFmtId="0" fontId="11" fillId="0" borderId="23" xfId="11" applyFont="1" applyBorder="1" applyAlignment="1">
      <alignment wrapText="1"/>
    </xf>
    <xf numFmtId="0" fontId="11" fillId="0" borderId="36" xfId="11" applyFont="1" applyBorder="1" applyAlignment="1">
      <alignment horizontal="left" vertical="top" wrapText="1"/>
    </xf>
    <xf numFmtId="0" fontId="11" fillId="0" borderId="35" xfId="11" applyFont="1" applyBorder="1" applyAlignment="1">
      <alignment vertical="top" wrapText="1"/>
    </xf>
    <xf numFmtId="187" fontId="27" fillId="0" borderId="0" xfId="6" applyNumberFormat="1" applyFont="1" applyBorder="1"/>
    <xf numFmtId="187" fontId="59" fillId="0" borderId="0" xfId="6" applyNumberFormat="1" applyFont="1" applyBorder="1"/>
    <xf numFmtId="43" fontId="19" fillId="0" borderId="12" xfId="6" applyFont="1" applyBorder="1" applyAlignment="1"/>
    <xf numFmtId="43" fontId="19" fillId="0" borderId="13" xfId="6" applyFont="1" applyBorder="1" applyAlignment="1"/>
    <xf numFmtId="43" fontId="42" fillId="0" borderId="30" xfId="6" applyFont="1" applyBorder="1" applyAlignment="1"/>
    <xf numFmtId="187" fontId="46" fillId="0" borderId="0" xfId="0" applyNumberFormat="1" applyFont="1"/>
    <xf numFmtId="187" fontId="11" fillId="0" borderId="15" xfId="6" applyNumberFormat="1" applyFont="1" applyBorder="1"/>
    <xf numFmtId="187" fontId="27" fillId="0" borderId="11" xfId="6" applyNumberFormat="1" applyFont="1" applyBorder="1"/>
    <xf numFmtId="187" fontId="27" fillId="0" borderId="16" xfId="6" applyNumberFormat="1" applyFont="1" applyBorder="1"/>
    <xf numFmtId="0" fontId="32" fillId="0" borderId="12" xfId="9" applyFont="1" applyBorder="1"/>
    <xf numFmtId="0" fontId="61" fillId="0" borderId="15" xfId="9" applyFont="1" applyBorder="1" applyAlignment="1">
      <alignment horizontal="center"/>
    </xf>
    <xf numFmtId="0" fontId="61" fillId="0" borderId="6" xfId="9" applyFont="1" applyBorder="1" applyAlignment="1">
      <alignment horizontal="center"/>
    </xf>
    <xf numFmtId="0" fontId="62" fillId="0" borderId="12" xfId="9" applyFont="1" applyBorder="1"/>
    <xf numFmtId="187" fontId="62" fillId="0" borderId="12" xfId="6" applyNumberFormat="1" applyFont="1" applyBorder="1"/>
    <xf numFmtId="187" fontId="62" fillId="0" borderId="13" xfId="6" applyNumberFormat="1" applyFont="1" applyBorder="1"/>
    <xf numFmtId="0" fontId="61" fillId="0" borderId="12" xfId="9" applyFont="1" applyBorder="1"/>
    <xf numFmtId="187" fontId="63" fillId="0" borderId="0" xfId="0" applyNumberFormat="1" applyFont="1"/>
    <xf numFmtId="0" fontId="62" fillId="0" borderId="12" xfId="9" applyFont="1" applyBorder="1" applyAlignment="1">
      <alignment wrapText="1"/>
    </xf>
    <xf numFmtId="187" fontId="60" fillId="0" borderId="0" xfId="0" applyNumberFormat="1" applyFont="1"/>
    <xf numFmtId="187" fontId="61" fillId="0" borderId="12" xfId="6" applyNumberFormat="1" applyFont="1" applyBorder="1"/>
    <xf numFmtId="0" fontId="61" fillId="0" borderId="10" xfId="9" applyFont="1" applyBorder="1"/>
    <xf numFmtId="0" fontId="28" fillId="0" borderId="0" xfId="0" applyFont="1" applyAlignment="1"/>
    <xf numFmtId="0" fontId="28" fillId="2" borderId="0" xfId="0" applyFont="1" applyFill="1"/>
    <xf numFmtId="0" fontId="28" fillId="2" borderId="8" xfId="0" applyFont="1" applyFill="1" applyBorder="1"/>
    <xf numFmtId="0" fontId="28" fillId="0" borderId="8" xfId="0" applyFont="1" applyBorder="1"/>
    <xf numFmtId="0" fontId="28" fillId="2" borderId="9" xfId="0" applyFont="1" applyFill="1" applyBorder="1"/>
    <xf numFmtId="0" fontId="28" fillId="0" borderId="9" xfId="0" applyFont="1" applyBorder="1"/>
    <xf numFmtId="0" fontId="57" fillId="0" borderId="0" xfId="0" applyFont="1"/>
    <xf numFmtId="0" fontId="28" fillId="0" borderId="0" xfId="0" applyFont="1" applyBorder="1"/>
    <xf numFmtId="0" fontId="28" fillId="0" borderId="0" xfId="0" applyFont="1" applyAlignment="1">
      <alignment wrapText="1"/>
    </xf>
    <xf numFmtId="49" fontId="28" fillId="0" borderId="8" xfId="0" applyNumberFormat="1" applyFont="1" applyBorder="1" applyAlignment="1">
      <alignment horizontal="left"/>
    </xf>
    <xf numFmtId="49" fontId="28" fillId="0" borderId="9" xfId="0" applyNumberFormat="1" applyFont="1" applyBorder="1"/>
    <xf numFmtId="0" fontId="57" fillId="0" borderId="0" xfId="0" applyFont="1" applyBorder="1"/>
    <xf numFmtId="49" fontId="28" fillId="0" borderId="0" xfId="0" applyNumberFormat="1" applyFont="1" applyBorder="1"/>
    <xf numFmtId="0" fontId="28" fillId="0" borderId="0" xfId="0" applyFont="1" applyBorder="1" applyAlignment="1">
      <alignment horizontal="left"/>
    </xf>
    <xf numFmtId="49" fontId="57" fillId="0" borderId="0" xfId="0" applyNumberFormat="1" applyFont="1" applyBorder="1"/>
    <xf numFmtId="187" fontId="11" fillId="0" borderId="45" xfId="6" applyNumberFormat="1" applyFont="1" applyBorder="1"/>
    <xf numFmtId="187" fontId="11" fillId="0" borderId="0" xfId="11" applyNumberFormat="1" applyFont="1" applyBorder="1"/>
    <xf numFmtId="187" fontId="16" fillId="0" borderId="11" xfId="11" applyNumberFormat="1" applyFont="1" applyBorder="1" applyAlignment="1">
      <alignment horizontal="center"/>
    </xf>
    <xf numFmtId="43" fontId="16" fillId="0" borderId="11" xfId="11" applyNumberFormat="1" applyFont="1" applyBorder="1" applyAlignment="1">
      <alignment horizontal="center"/>
    </xf>
    <xf numFmtId="187" fontId="16" fillId="0" borderId="12" xfId="7" applyNumberFormat="1" applyFont="1" applyBorder="1"/>
    <xf numFmtId="43" fontId="16" fillId="0" borderId="12" xfId="7" applyNumberFormat="1" applyFont="1" applyBorder="1"/>
    <xf numFmtId="187" fontId="11" fillId="0" borderId="0" xfId="6" applyNumberFormat="1" applyFont="1" applyAlignment="1">
      <alignment vertical="top"/>
    </xf>
    <xf numFmtId="187" fontId="16" fillId="0" borderId="11" xfId="6" applyNumberFormat="1" applyFont="1" applyBorder="1" applyAlignment="1">
      <alignment horizontal="center" vertical="center"/>
    </xf>
    <xf numFmtId="0" fontId="62" fillId="0" borderId="0" xfId="9" applyFont="1"/>
    <xf numFmtId="0" fontId="64" fillId="0" borderId="0" xfId="9" applyFont="1"/>
    <xf numFmtId="0" fontId="65" fillId="0" borderId="0" xfId="9" applyFont="1" applyAlignment="1"/>
    <xf numFmtId="0" fontId="64" fillId="0" borderId="0" xfId="9" applyFont="1" applyAlignment="1"/>
    <xf numFmtId="0" fontId="62" fillId="0" borderId="0" xfId="5" applyFont="1"/>
    <xf numFmtId="0" fontId="66" fillId="0" borderId="0" xfId="9" applyFont="1" applyBorder="1"/>
    <xf numFmtId="0" fontId="66" fillId="0" borderId="0" xfId="9" applyFont="1" applyBorder="1" applyAlignment="1">
      <alignment horizontal="center"/>
    </xf>
    <xf numFmtId="0" fontId="66" fillId="0" borderId="0" xfId="5" applyFont="1"/>
    <xf numFmtId="0" fontId="61" fillId="0" borderId="5" xfId="9" applyFont="1" applyBorder="1" applyAlignment="1">
      <alignment horizontal="center"/>
    </xf>
    <xf numFmtId="187" fontId="62" fillId="0" borderId="11" xfId="6" applyNumberFormat="1" applyFont="1" applyBorder="1"/>
    <xf numFmtId="187" fontId="62" fillId="0" borderId="10" xfId="6" applyNumberFormat="1" applyFont="1" applyBorder="1"/>
    <xf numFmtId="0" fontId="62" fillId="0" borderId="13" xfId="9" applyFont="1" applyBorder="1"/>
    <xf numFmtId="0" fontId="61" fillId="0" borderId="16" xfId="9" applyFont="1" applyBorder="1" applyAlignment="1">
      <alignment horizontal="center"/>
    </xf>
    <xf numFmtId="187" fontId="61" fillId="0" borderId="16" xfId="6" applyNumberFormat="1" applyFont="1" applyBorder="1"/>
    <xf numFmtId="0" fontId="61" fillId="0" borderId="0" xfId="9" applyFont="1" applyBorder="1" applyAlignment="1">
      <alignment horizontal="center"/>
    </xf>
    <xf numFmtId="187" fontId="61" fillId="0" borderId="0" xfId="6" applyNumberFormat="1" applyFont="1" applyBorder="1"/>
    <xf numFmtId="0" fontId="61" fillId="0" borderId="11" xfId="9" applyFont="1" applyBorder="1"/>
    <xf numFmtId="187" fontId="62" fillId="0" borderId="12" xfId="6" applyNumberFormat="1" applyFont="1" applyBorder="1" applyAlignment="1">
      <alignment horizontal="center" vertical="center"/>
    </xf>
    <xf numFmtId="187" fontId="62" fillId="0" borderId="12" xfId="6" applyNumberFormat="1" applyFont="1" applyBorder="1" applyAlignment="1">
      <alignment horizontal="center"/>
    </xf>
    <xf numFmtId="187" fontId="60" fillId="0" borderId="12" xfId="0" applyNumberFormat="1" applyFont="1" applyBorder="1"/>
    <xf numFmtId="187" fontId="62" fillId="0" borderId="12" xfId="6" applyNumberFormat="1" applyFont="1" applyBorder="1" applyAlignment="1">
      <alignment horizontal="left"/>
    </xf>
    <xf numFmtId="187" fontId="62" fillId="0" borderId="12" xfId="6" applyNumberFormat="1" applyFont="1" applyBorder="1" applyAlignment="1">
      <alignment horizontal="center" wrapText="1"/>
    </xf>
    <xf numFmtId="187" fontId="62" fillId="0" borderId="12" xfId="6" applyNumberFormat="1" applyFont="1" applyBorder="1" applyAlignment="1"/>
    <xf numFmtId="0" fontId="62" fillId="0" borderId="12" xfId="9" applyFont="1" applyBorder="1" applyAlignment="1">
      <alignment vertical="top" wrapText="1"/>
    </xf>
    <xf numFmtId="187" fontId="62" fillId="0" borderId="15" xfId="6" applyNumberFormat="1" applyFont="1" applyBorder="1" applyAlignment="1">
      <alignment horizontal="center"/>
    </xf>
    <xf numFmtId="0" fontId="62" fillId="0" borderId="0" xfId="9" applyFont="1" applyBorder="1"/>
    <xf numFmtId="0" fontId="62" fillId="0" borderId="15" xfId="9" applyFont="1" applyBorder="1" applyAlignment="1">
      <alignment horizontal="left" vertical="center" wrapText="1"/>
    </xf>
    <xf numFmtId="3" fontId="62" fillId="0" borderId="15" xfId="9" applyNumberFormat="1" applyFont="1" applyBorder="1" applyAlignment="1">
      <alignment horizontal="right" vertical="center"/>
    </xf>
    <xf numFmtId="187" fontId="62" fillId="0" borderId="12" xfId="0" applyNumberFormat="1" applyFont="1" applyBorder="1"/>
    <xf numFmtId="187" fontId="61" fillId="0" borderId="11" xfId="6" applyNumberFormat="1" applyFont="1" applyBorder="1"/>
    <xf numFmtId="187" fontId="61" fillId="0" borderId="10" xfId="6" applyNumberFormat="1" applyFont="1" applyBorder="1"/>
    <xf numFmtId="0" fontId="61" fillId="0" borderId="11" xfId="9" applyFont="1" applyBorder="1" applyAlignment="1">
      <alignment wrapText="1"/>
    </xf>
    <xf numFmtId="187" fontId="62" fillId="0" borderId="12" xfId="6" applyNumberFormat="1" applyFont="1" applyBorder="1" applyAlignment="1">
      <alignment vertical="center"/>
    </xf>
    <xf numFmtId="0" fontId="62" fillId="0" borderId="14" xfId="9" applyFont="1" applyBorder="1"/>
    <xf numFmtId="187" fontId="62" fillId="0" borderId="14" xfId="6" applyNumberFormat="1" applyFont="1" applyBorder="1"/>
    <xf numFmtId="187" fontId="62" fillId="0" borderId="16" xfId="6" applyNumberFormat="1" applyFont="1" applyBorder="1"/>
    <xf numFmtId="0" fontId="62" fillId="0" borderId="0" xfId="5" applyFont="1" applyAlignment="1">
      <alignment horizontal="left" vertical="top" wrapText="1"/>
    </xf>
    <xf numFmtId="0" fontId="66" fillId="0" borderId="0" xfId="9" applyFont="1"/>
    <xf numFmtId="0" fontId="66" fillId="0" borderId="0" xfId="9" applyFont="1" applyAlignment="1">
      <alignment horizontal="center"/>
    </xf>
    <xf numFmtId="187" fontId="66" fillId="0" borderId="0" xfId="6" applyNumberFormat="1" applyFont="1" applyBorder="1"/>
    <xf numFmtId="187" fontId="66" fillId="0" borderId="0" xfId="6" applyNumberFormat="1" applyFont="1" applyBorder="1" applyAlignment="1">
      <alignment horizontal="center"/>
    </xf>
    <xf numFmtId="187" fontId="66" fillId="0" borderId="0" xfId="6" applyNumberFormat="1" applyFont="1"/>
    <xf numFmtId="187" fontId="62" fillId="0" borderId="0" xfId="0" applyNumberFormat="1" applyFont="1"/>
    <xf numFmtId="0" fontId="61" fillId="0" borderId="12" xfId="9" applyFont="1" applyBorder="1" applyAlignment="1">
      <alignment wrapText="1"/>
    </xf>
    <xf numFmtId="187" fontId="62" fillId="0" borderId="12" xfId="6" applyNumberFormat="1" applyFont="1" applyBorder="1" applyAlignment="1">
      <alignment vertical="top"/>
    </xf>
    <xf numFmtId="0" fontId="62" fillId="0" borderId="12" xfId="9" applyFont="1" applyBorder="1" applyAlignment="1">
      <alignment vertical="center" wrapText="1"/>
    </xf>
    <xf numFmtId="187" fontId="62" fillId="0" borderId="12" xfId="6" applyNumberFormat="1" applyFont="1" applyBorder="1" applyAlignment="1">
      <alignment vertical="center" wrapText="1"/>
    </xf>
    <xf numFmtId="187" fontId="61" fillId="0" borderId="16" xfId="6" applyNumberFormat="1" applyFont="1" applyBorder="1" applyAlignment="1">
      <alignment vertical="center"/>
    </xf>
    <xf numFmtId="187" fontId="61" fillId="0" borderId="0" xfId="6" applyNumberFormat="1" applyFont="1" applyBorder="1" applyAlignment="1">
      <alignment vertical="center"/>
    </xf>
    <xf numFmtId="187" fontId="16" fillId="0" borderId="11" xfId="6" applyNumberFormat="1" applyFont="1" applyBorder="1" applyAlignment="1">
      <alignment horizontal="right"/>
    </xf>
    <xf numFmtId="43" fontId="16" fillId="0" borderId="11" xfId="6" applyNumberFormat="1" applyFont="1" applyBorder="1" applyAlignment="1">
      <alignment horizontal="right"/>
    </xf>
    <xf numFmtId="187" fontId="11" fillId="0" borderId="13" xfId="6" applyNumberFormat="1" applyFont="1" applyBorder="1" applyAlignment="1">
      <alignment horizontal="right"/>
    </xf>
    <xf numFmtId="43" fontId="11" fillId="0" borderId="13" xfId="6" applyNumberFormat="1" applyFont="1" applyBorder="1" applyAlignment="1">
      <alignment horizontal="right"/>
    </xf>
    <xf numFmtId="187" fontId="11" fillId="0" borderId="12" xfId="6" applyNumberFormat="1" applyFont="1" applyBorder="1" applyAlignment="1">
      <alignment horizontal="right"/>
    </xf>
    <xf numFmtId="43" fontId="11" fillId="0" borderId="12" xfId="6" applyNumberFormat="1" applyFont="1" applyBorder="1" applyAlignment="1">
      <alignment horizontal="right"/>
    </xf>
    <xf numFmtId="187" fontId="11" fillId="0" borderId="14" xfId="6" applyNumberFormat="1" applyFont="1" applyBorder="1" applyAlignment="1">
      <alignment horizontal="right"/>
    </xf>
    <xf numFmtId="43" fontId="11" fillId="0" borderId="14" xfId="6" applyNumberFormat="1" applyFont="1" applyBorder="1" applyAlignment="1">
      <alignment horizontal="right"/>
    </xf>
    <xf numFmtId="187" fontId="16" fillId="0" borderId="11" xfId="6" applyNumberFormat="1" applyFont="1" applyBorder="1" applyAlignment="1">
      <alignment horizontal="right" wrapText="1"/>
    </xf>
    <xf numFmtId="187" fontId="11" fillId="0" borderId="12" xfId="6" applyNumberFormat="1" applyFont="1" applyBorder="1" applyAlignment="1">
      <alignment horizontal="right" wrapText="1"/>
    </xf>
    <xf numFmtId="187" fontId="11" fillId="0" borderId="14" xfId="6" applyNumberFormat="1" applyFont="1" applyBorder="1" applyAlignment="1">
      <alignment horizontal="right" wrapText="1"/>
    </xf>
    <xf numFmtId="0" fontId="28" fillId="0" borderId="0" xfId="0" applyFont="1" applyAlignment="1">
      <alignment horizontal="right"/>
    </xf>
    <xf numFmtId="0" fontId="32" fillId="0" borderId="5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textRotation="90"/>
    </xf>
    <xf numFmtId="0" fontId="27" fillId="0" borderId="10" xfId="0" applyFont="1" applyBorder="1"/>
    <xf numFmtId="0" fontId="57" fillId="0" borderId="10" xfId="0" applyFont="1" applyBorder="1"/>
    <xf numFmtId="0" fontId="28" fillId="0" borderId="1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32" fillId="0" borderId="10" xfId="0" applyFont="1" applyBorder="1" applyAlignment="1">
      <alignment vertical="top" wrapText="1"/>
    </xf>
    <xf numFmtId="0" fontId="28" fillId="0" borderId="10" xfId="0" applyFont="1" applyBorder="1" applyAlignment="1">
      <alignment horizontal="center" vertical="top"/>
    </xf>
    <xf numFmtId="0" fontId="28" fillId="0" borderId="12" xfId="0" applyFont="1" applyBorder="1" applyAlignment="1">
      <alignment horizontal="left"/>
    </xf>
    <xf numFmtId="0" fontId="28" fillId="0" borderId="12" xfId="0" applyFont="1" applyBorder="1" applyAlignment="1">
      <alignment horizontal="center"/>
    </xf>
    <xf numFmtId="0" fontId="28" fillId="0" borderId="10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13" xfId="0" applyFont="1" applyBorder="1" applyAlignment="1">
      <alignment horizontal="center"/>
    </xf>
    <xf numFmtId="0" fontId="28" fillId="0" borderId="14" xfId="0" applyFont="1" applyBorder="1"/>
    <xf numFmtId="0" fontId="28" fillId="0" borderId="14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45" fillId="0" borderId="10" xfId="0" applyFont="1" applyBorder="1"/>
    <xf numFmtId="0" fontId="68" fillId="0" borderId="12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0" xfId="0" applyFont="1" applyBorder="1" applyAlignment="1">
      <alignment wrapText="1"/>
    </xf>
    <xf numFmtId="0" fontId="32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wrapText="1"/>
    </xf>
    <xf numFmtId="0" fontId="28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wrapText="1"/>
    </xf>
    <xf numFmtId="0" fontId="45" fillId="0" borderId="12" xfId="0" applyFont="1" applyBorder="1" applyAlignment="1">
      <alignment horizontal="left"/>
    </xf>
    <xf numFmtId="0" fontId="45" fillId="0" borderId="12" xfId="0" applyFont="1" applyBorder="1" applyAlignment="1">
      <alignment horizontal="left" vertical="top"/>
    </xf>
    <xf numFmtId="0" fontId="32" fillId="0" borderId="12" xfId="0" applyFont="1" applyBorder="1" applyAlignment="1">
      <alignment horizontal="center" vertical="top"/>
    </xf>
    <xf numFmtId="0" fontId="32" fillId="0" borderId="13" xfId="0" applyFont="1" applyBorder="1" applyAlignment="1">
      <alignment horizontal="left" wrapText="1"/>
    </xf>
    <xf numFmtId="0" fontId="32" fillId="0" borderId="14" xfId="0" applyFont="1" applyBorder="1"/>
    <xf numFmtId="0" fontId="32" fillId="0" borderId="14" xfId="0" applyFont="1" applyBorder="1" applyAlignment="1">
      <alignment horizontal="center"/>
    </xf>
    <xf numFmtId="0" fontId="32" fillId="0" borderId="0" xfId="0" applyFont="1" applyBorder="1"/>
    <xf numFmtId="0" fontId="45" fillId="0" borderId="0" xfId="0" applyFont="1" applyBorder="1"/>
    <xf numFmtId="0" fontId="32" fillId="0" borderId="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3" xfId="0" applyFont="1" applyBorder="1" applyAlignment="1">
      <alignment horizontal="left"/>
    </xf>
    <xf numFmtId="0" fontId="45" fillId="0" borderId="12" xfId="0" applyFont="1" applyBorder="1" applyAlignment="1">
      <alignment horizontal="center"/>
    </xf>
    <xf numFmtId="0" fontId="32" fillId="0" borderId="13" xfId="0" applyFont="1" applyBorder="1"/>
    <xf numFmtId="0" fontId="45" fillId="0" borderId="15" xfId="0" applyFont="1" applyBorder="1"/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left"/>
    </xf>
    <xf numFmtId="0" fontId="45" fillId="0" borderId="14" xfId="0" applyFont="1" applyBorder="1" applyAlignment="1">
      <alignment horizont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65" fillId="0" borderId="0" xfId="9" applyFont="1" applyAlignment="1">
      <alignment horizontal="center" vertical="center"/>
    </xf>
    <xf numFmtId="0" fontId="66" fillId="0" borderId="0" xfId="9" applyFont="1" applyBorder="1" applyAlignment="1">
      <alignment horizontal="center" vertical="center"/>
    </xf>
    <xf numFmtId="187" fontId="62" fillId="0" borderId="11" xfId="6" applyNumberFormat="1" applyFont="1" applyBorder="1" applyAlignment="1">
      <alignment horizontal="center" vertical="center"/>
    </xf>
    <xf numFmtId="187" fontId="62" fillId="0" borderId="10" xfId="6" applyNumberFormat="1" applyFont="1" applyBorder="1" applyAlignment="1">
      <alignment horizontal="center" vertical="center"/>
    </xf>
    <xf numFmtId="187" fontId="62" fillId="0" borderId="13" xfId="6" applyNumberFormat="1" applyFont="1" applyBorder="1" applyAlignment="1">
      <alignment horizontal="center" vertical="center"/>
    </xf>
    <xf numFmtId="187" fontId="61" fillId="0" borderId="16" xfId="6" applyNumberFormat="1" applyFont="1" applyBorder="1" applyAlignment="1">
      <alignment horizontal="center" vertical="center"/>
    </xf>
    <xf numFmtId="187" fontId="61" fillId="0" borderId="0" xfId="6" applyNumberFormat="1" applyFont="1" applyBorder="1" applyAlignment="1">
      <alignment horizontal="center" vertical="center"/>
    </xf>
    <xf numFmtId="187" fontId="62" fillId="0" borderId="14" xfId="6" applyNumberFormat="1" applyFont="1" applyBorder="1" applyAlignment="1">
      <alignment horizontal="center" vertical="center"/>
    </xf>
    <xf numFmtId="0" fontId="66" fillId="0" borderId="0" xfId="9" applyFont="1" applyAlignment="1">
      <alignment horizontal="center" vertical="center"/>
    </xf>
    <xf numFmtId="187" fontId="16" fillId="0" borderId="0" xfId="6" applyNumberFormat="1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0" fontId="62" fillId="0" borderId="10" xfId="9" applyFont="1" applyBorder="1" applyAlignment="1">
      <alignment horizontal="left" vertical="center" wrapText="1"/>
    </xf>
    <xf numFmtId="3" fontId="62" fillId="0" borderId="10" xfId="9" applyNumberFormat="1" applyFont="1" applyBorder="1" applyAlignment="1">
      <alignment horizontal="right" vertical="center"/>
    </xf>
    <xf numFmtId="0" fontId="61" fillId="0" borderId="10" xfId="9" applyFont="1" applyBorder="1" applyAlignment="1">
      <alignment horizontal="center"/>
    </xf>
    <xf numFmtId="187" fontId="62" fillId="0" borderId="10" xfId="6" applyNumberFormat="1" applyFont="1" applyBorder="1" applyAlignment="1">
      <alignment horizontal="center"/>
    </xf>
    <xf numFmtId="3" fontId="60" fillId="0" borderId="12" xfId="0" applyNumberFormat="1" applyFont="1" applyBorder="1"/>
    <xf numFmtId="0" fontId="62" fillId="0" borderId="3" xfId="9" applyFont="1" applyBorder="1"/>
    <xf numFmtId="0" fontId="10" fillId="0" borderId="0" xfId="0" applyFont="1" applyAlignment="1">
      <alignment vertical="center"/>
    </xf>
    <xf numFmtId="0" fontId="28" fillId="2" borderId="0" xfId="0" applyFont="1" applyFill="1" applyAlignment="1"/>
    <xf numFmtId="187" fontId="17" fillId="0" borderId="27" xfId="6" applyNumberFormat="1" applyFont="1" applyBorder="1"/>
    <xf numFmtId="187" fontId="17" fillId="0" borderId="27" xfId="6" applyNumberFormat="1" applyFont="1" applyBorder="1" applyAlignment="1">
      <alignment horizontal="center"/>
    </xf>
    <xf numFmtId="0" fontId="11" fillId="0" borderId="0" xfId="0" applyFont="1" applyFill="1"/>
    <xf numFmtId="0" fontId="17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6" fillId="0" borderId="0" xfId="0" applyFont="1" applyFill="1" applyAlignment="1"/>
    <xf numFmtId="0" fontId="18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Border="1"/>
    <xf numFmtId="0" fontId="16" fillId="0" borderId="41" xfId="0" applyFont="1" applyFill="1" applyBorder="1" applyAlignment="1">
      <alignment horizontal="centerContinuous"/>
    </xf>
    <xf numFmtId="0" fontId="16" fillId="0" borderId="29" xfId="0" applyFont="1" applyFill="1" applyBorder="1" applyAlignment="1">
      <alignment horizontal="centerContinuous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Continuous"/>
    </xf>
    <xf numFmtId="0" fontId="16" fillId="0" borderId="2" xfId="0" applyFont="1" applyFill="1" applyBorder="1" applyAlignment="1">
      <alignment horizontal="centerContinuous"/>
    </xf>
    <xf numFmtId="0" fontId="16" fillId="0" borderId="1" xfId="0" applyFont="1" applyFill="1" applyBorder="1"/>
    <xf numFmtId="0" fontId="16" fillId="0" borderId="2" xfId="0" applyFont="1" applyFill="1" applyBorder="1"/>
    <xf numFmtId="0" fontId="16" fillId="0" borderId="27" xfId="0" applyFont="1" applyFill="1" applyBorder="1" applyAlignment="1">
      <alignment horizontal="left"/>
    </xf>
    <xf numFmtId="0" fontId="16" fillId="0" borderId="27" xfId="0" applyFont="1" applyFill="1" applyBorder="1" applyAlignment="1">
      <alignment horizontal="centerContinuous"/>
    </xf>
    <xf numFmtId="0" fontId="25" fillId="0" borderId="27" xfId="0" applyFont="1" applyFill="1" applyBorder="1"/>
    <xf numFmtId="0" fontId="25" fillId="0" borderId="22" xfId="0" applyFont="1" applyFill="1" applyBorder="1" applyAlignment="1">
      <alignment horizontal="left"/>
    </xf>
    <xf numFmtId="0" fontId="25" fillId="0" borderId="23" xfId="0" applyFont="1" applyFill="1" applyBorder="1" applyAlignment="1">
      <alignment horizontal="left"/>
    </xf>
    <xf numFmtId="0" fontId="16" fillId="0" borderId="22" xfId="0" applyFont="1" applyFill="1" applyBorder="1"/>
    <xf numFmtId="0" fontId="16" fillId="0" borderId="23" xfId="0" applyFont="1" applyFill="1" applyBorder="1"/>
    <xf numFmtId="0" fontId="11" fillId="0" borderId="3" xfId="0" applyFont="1" applyFill="1" applyBorder="1"/>
    <xf numFmtId="0" fontId="25" fillId="0" borderId="4" xfId="0" applyFont="1" applyFill="1" applyBorder="1"/>
    <xf numFmtId="0" fontId="26" fillId="0" borderId="4" xfId="0" applyFont="1" applyFill="1" applyBorder="1" applyAlignment="1">
      <alignment horizontal="center"/>
    </xf>
    <xf numFmtId="0" fontId="25" fillId="0" borderId="3" xfId="0" applyFont="1" applyFill="1" applyBorder="1"/>
    <xf numFmtId="0" fontId="11" fillId="0" borderId="15" xfId="0" applyFont="1" applyFill="1" applyBorder="1" applyAlignment="1">
      <alignment vertical="top"/>
    </xf>
    <xf numFmtId="0" fontId="11" fillId="0" borderId="3" xfId="0" applyFont="1" applyFill="1" applyBorder="1" applyAlignment="1">
      <alignment horizontal="left"/>
    </xf>
    <xf numFmtId="0" fontId="25" fillId="0" borderId="15" xfId="0" applyFont="1" applyFill="1" applyBorder="1" applyAlignment="1">
      <alignment vertical="top"/>
    </xf>
    <xf numFmtId="0" fontId="25" fillId="0" borderId="15" xfId="0" applyFont="1" applyFill="1" applyBorder="1" applyAlignment="1">
      <alignment horizontal="left"/>
    </xf>
    <xf numFmtId="0" fontId="16" fillId="0" borderId="3" xfId="0" applyFont="1" applyFill="1" applyBorder="1"/>
    <xf numFmtId="0" fontId="16" fillId="0" borderId="4" xfId="0" applyFont="1" applyFill="1" applyBorder="1"/>
    <xf numFmtId="0" fontId="11" fillId="0" borderId="15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left"/>
    </xf>
    <xf numFmtId="0" fontId="11" fillId="0" borderId="1" xfId="0" applyFont="1" applyFill="1" applyBorder="1"/>
    <xf numFmtId="2" fontId="16" fillId="0" borderId="0" xfId="6" applyNumberFormat="1" applyFont="1" applyFill="1" applyBorder="1"/>
    <xf numFmtId="187" fontId="16" fillId="0" borderId="0" xfId="6" applyNumberFormat="1" applyFont="1" applyFill="1" applyBorder="1"/>
    <xf numFmtId="0" fontId="11" fillId="0" borderId="13" xfId="11" applyFont="1" applyBorder="1"/>
    <xf numFmtId="0" fontId="27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8" fillId="0" borderId="0" xfId="0" applyFont="1" applyBorder="1" applyAlignment="1"/>
    <xf numFmtId="49" fontId="2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/>
    </xf>
    <xf numFmtId="0" fontId="11" fillId="0" borderId="5" xfId="11" applyFont="1" applyBorder="1"/>
    <xf numFmtId="0" fontId="11" fillId="0" borderId="15" xfId="11" applyFont="1" applyBorder="1"/>
    <xf numFmtId="0" fontId="11" fillId="0" borderId="3" xfId="11" applyFont="1" applyBorder="1"/>
    <xf numFmtId="0" fontId="11" fillId="0" borderId="4" xfId="11" applyFont="1" applyBorder="1"/>
    <xf numFmtId="0" fontId="16" fillId="0" borderId="25" xfId="11" applyFont="1" applyBorder="1"/>
    <xf numFmtId="0" fontId="11" fillId="0" borderId="17" xfId="11" applyFont="1" applyBorder="1"/>
    <xf numFmtId="0" fontId="11" fillId="0" borderId="22" xfId="11" applyFont="1" applyBorder="1"/>
    <xf numFmtId="0" fontId="11" fillId="0" borderId="23" xfId="11" applyFont="1" applyBorder="1"/>
    <xf numFmtId="0" fontId="11" fillId="2" borderId="11" xfId="11" applyFont="1" applyFill="1" applyBorder="1"/>
    <xf numFmtId="0" fontId="11" fillId="2" borderId="12" xfId="11" applyFont="1" applyFill="1" applyBorder="1"/>
    <xf numFmtId="0" fontId="11" fillId="2" borderId="13" xfId="11" applyFont="1" applyFill="1" applyBorder="1"/>
    <xf numFmtId="0" fontId="11" fillId="0" borderId="31" xfId="11" applyFont="1" applyBorder="1"/>
    <xf numFmtId="0" fontId="11" fillId="0" borderId="32" xfId="11" applyFont="1" applyBorder="1"/>
    <xf numFmtId="0" fontId="11" fillId="0" borderId="18" xfId="11" applyFont="1" applyBorder="1"/>
    <xf numFmtId="0" fontId="11" fillId="0" borderId="35" xfId="11" applyFont="1" applyBorder="1"/>
    <xf numFmtId="0" fontId="11" fillId="0" borderId="1" xfId="11" applyFont="1" applyBorder="1"/>
    <xf numFmtId="0" fontId="11" fillId="0" borderId="2" xfId="11" applyFont="1" applyBorder="1"/>
    <xf numFmtId="0" fontId="11" fillId="0" borderId="19" xfId="11" applyFont="1" applyBorder="1"/>
    <xf numFmtId="0" fontId="11" fillId="0" borderId="20" xfId="11" applyFont="1" applyBorder="1"/>
    <xf numFmtId="0" fontId="11" fillId="0" borderId="21" xfId="11" applyFont="1" applyBorder="1"/>
    <xf numFmtId="0" fontId="11" fillId="0" borderId="37" xfId="11" applyFont="1" applyBorder="1"/>
    <xf numFmtId="0" fontId="11" fillId="0" borderId="38" xfId="11" applyFont="1" applyBorder="1"/>
    <xf numFmtId="0" fontId="11" fillId="0" borderId="39" xfId="11" applyFont="1" applyBorder="1"/>
    <xf numFmtId="0" fontId="11" fillId="0" borderId="40" xfId="11" applyFont="1" applyBorder="1"/>
    <xf numFmtId="0" fontId="16" fillId="0" borderId="23" xfId="11" applyFont="1" applyBorder="1"/>
    <xf numFmtId="0" fontId="39" fillId="0" borderId="0" xfId="11" applyFont="1" applyAlignment="1">
      <alignment horizontal="center"/>
    </xf>
    <xf numFmtId="0" fontId="39" fillId="0" borderId="0" xfId="11" applyFont="1"/>
    <xf numFmtId="0" fontId="32" fillId="0" borderId="0" xfId="11" applyFont="1"/>
    <xf numFmtId="0" fontId="32" fillId="0" borderId="5" xfId="11" applyFont="1" applyBorder="1"/>
    <xf numFmtId="0" fontId="32" fillId="0" borderId="15" xfId="11" applyFont="1" applyBorder="1"/>
    <xf numFmtId="0" fontId="32" fillId="0" borderId="3" xfId="11" applyFont="1" applyBorder="1"/>
    <xf numFmtId="0" fontId="32" fillId="0" borderId="4" xfId="11" applyFont="1" applyBorder="1"/>
    <xf numFmtId="0" fontId="27" fillId="0" borderId="25" xfId="11" applyFont="1" applyBorder="1"/>
    <xf numFmtId="0" fontId="32" fillId="0" borderId="17" xfId="11" applyFont="1" applyBorder="1"/>
    <xf numFmtId="0" fontId="32" fillId="0" borderId="22" xfId="11" applyFont="1" applyBorder="1"/>
    <xf numFmtId="0" fontId="32" fillId="0" borderId="23" xfId="11" applyFont="1" applyBorder="1"/>
    <xf numFmtId="0" fontId="32" fillId="0" borderId="41" xfId="11" applyFont="1" applyBorder="1"/>
    <xf numFmtId="0" fontId="32" fillId="0" borderId="36" xfId="11" applyFont="1" applyBorder="1"/>
    <xf numFmtId="0" fontId="32" fillId="0" borderId="20" xfId="11" applyFont="1" applyBorder="1"/>
    <xf numFmtId="0" fontId="32" fillId="0" borderId="31" xfId="11" applyFont="1" applyBorder="1"/>
    <xf numFmtId="0" fontId="32" fillId="0" borderId="11" xfId="11" applyFont="1" applyBorder="1"/>
    <xf numFmtId="0" fontId="32" fillId="0" borderId="12" xfId="11" applyFont="1" applyBorder="1"/>
    <xf numFmtId="0" fontId="32" fillId="0" borderId="32" xfId="11" applyFont="1" applyBorder="1"/>
    <xf numFmtId="0" fontId="27" fillId="0" borderId="23" xfId="11" applyFont="1" applyBorder="1"/>
    <xf numFmtId="0" fontId="32" fillId="0" borderId="37" xfId="11" applyFont="1" applyBorder="1"/>
    <xf numFmtId="0" fontId="32" fillId="0" borderId="13" xfId="11" applyFont="1" applyBorder="1"/>
    <xf numFmtId="0" fontId="32" fillId="0" borderId="27" xfId="11" applyFont="1" applyBorder="1"/>
    <xf numFmtId="0" fontId="32" fillId="0" borderId="35" xfId="11" applyFont="1" applyBorder="1"/>
    <xf numFmtId="0" fontId="32" fillId="0" borderId="10" xfId="11" applyFont="1" applyBorder="1"/>
    <xf numFmtId="0" fontId="32" fillId="0" borderId="33" xfId="11" applyFont="1" applyBorder="1"/>
    <xf numFmtId="0" fontId="32" fillId="0" borderId="34" xfId="11" applyFont="1" applyBorder="1"/>
    <xf numFmtId="0" fontId="48" fillId="0" borderId="10" xfId="11" applyFont="1" applyBorder="1"/>
    <xf numFmtId="0" fontId="11" fillId="0" borderId="41" xfId="11" applyFont="1" applyBorder="1"/>
    <xf numFmtId="0" fontId="11" fillId="0" borderId="36" xfId="11" applyFont="1" applyBorder="1"/>
    <xf numFmtId="0" fontId="11" fillId="0" borderId="29" xfId="11" applyFont="1" applyBorder="1"/>
    <xf numFmtId="0" fontId="48" fillId="0" borderId="5" xfId="11" applyFont="1" applyBorder="1"/>
    <xf numFmtId="0" fontId="32" fillId="0" borderId="6" xfId="11" applyFont="1" applyBorder="1"/>
    <xf numFmtId="0" fontId="32" fillId="0" borderId="18" xfId="11" applyFont="1" applyBorder="1"/>
    <xf numFmtId="0" fontId="32" fillId="0" borderId="21" xfId="11" applyFont="1" applyBorder="1"/>
    <xf numFmtId="0" fontId="32" fillId="0" borderId="5" xfId="0" applyFont="1" applyBorder="1" applyAlignment="1">
      <alignment wrapText="1"/>
    </xf>
    <xf numFmtId="0" fontId="32" fillId="0" borderId="14" xfId="11" applyFont="1" applyBorder="1"/>
    <xf numFmtId="0" fontId="48" fillId="0" borderId="36" xfId="11" applyFont="1" applyBorder="1"/>
    <xf numFmtId="0" fontId="37" fillId="0" borderId="31" xfId="11" applyFont="1" applyBorder="1"/>
    <xf numFmtId="0" fontId="37" fillId="0" borderId="36" xfId="11" applyFont="1" applyBorder="1"/>
    <xf numFmtId="0" fontId="37" fillId="0" borderId="12" xfId="11" applyFont="1" applyBorder="1"/>
    <xf numFmtId="0" fontId="37" fillId="0" borderId="32" xfId="11" applyFont="1" applyBorder="1"/>
    <xf numFmtId="0" fontId="28" fillId="0" borderId="12" xfId="11" applyFont="1" applyBorder="1"/>
    <xf numFmtId="0" fontId="50" fillId="0" borderId="12" xfId="11" applyFont="1" applyBorder="1"/>
    <xf numFmtId="0" fontId="35" fillId="0" borderId="31" xfId="11" applyFont="1" applyBorder="1"/>
    <xf numFmtId="0" fontId="35" fillId="0" borderId="4" xfId="11" applyFont="1" applyBorder="1"/>
    <xf numFmtId="0" fontId="35" fillId="0" borderId="20" xfId="11" applyFont="1" applyBorder="1"/>
    <xf numFmtId="0" fontId="35" fillId="0" borderId="12" xfId="11" applyFont="1" applyBorder="1"/>
    <xf numFmtId="0" fontId="35" fillId="0" borderId="35" xfId="11" applyFont="1" applyBorder="1"/>
    <xf numFmtId="0" fontId="35" fillId="0" borderId="36" xfId="11" applyFont="1" applyBorder="1"/>
    <xf numFmtId="0" fontId="36" fillId="0" borderId="12" xfId="11" applyFont="1" applyBorder="1"/>
    <xf numFmtId="0" fontId="35" fillId="0" borderId="32" xfId="11" applyFont="1" applyBorder="1"/>
    <xf numFmtId="0" fontId="48" fillId="0" borderId="11" xfId="11" applyFont="1" applyBorder="1"/>
    <xf numFmtId="187" fontId="27" fillId="0" borderId="27" xfId="6" applyNumberFormat="1" applyFont="1" applyBorder="1" applyAlignment="1">
      <alignment horizontal="center"/>
    </xf>
    <xf numFmtId="0" fontId="32" fillId="2" borderId="11" xfId="11" applyFont="1" applyFill="1" applyBorder="1"/>
    <xf numFmtId="0" fontId="32" fillId="2" borderId="12" xfId="11" applyFont="1" applyFill="1" applyBorder="1"/>
    <xf numFmtId="0" fontId="32" fillId="2" borderId="21" xfId="11" applyFont="1" applyFill="1" applyBorder="1"/>
    <xf numFmtId="0" fontId="32" fillId="2" borderId="4" xfId="11" applyFont="1" applyFill="1" applyBorder="1"/>
    <xf numFmtId="0" fontId="32" fillId="2" borderId="10" xfId="11" applyFont="1" applyFill="1" applyBorder="1"/>
    <xf numFmtId="0" fontId="32" fillId="2" borderId="36" xfId="11" applyFont="1" applyFill="1" applyBorder="1"/>
    <xf numFmtId="0" fontId="32" fillId="2" borderId="13" xfId="11" applyFont="1" applyFill="1" applyBorder="1"/>
    <xf numFmtId="0" fontId="32" fillId="2" borderId="27" xfId="11" applyFont="1" applyFill="1" applyBorder="1"/>
    <xf numFmtId="43" fontId="32" fillId="0" borderId="16" xfId="6" applyFont="1" applyBorder="1" applyAlignment="1"/>
    <xf numFmtId="43" fontId="32" fillId="0" borderId="27" xfId="6" applyFont="1" applyBorder="1" applyAlignment="1"/>
    <xf numFmtId="0" fontId="51" fillId="0" borderId="36" xfId="11" applyFont="1" applyBorder="1"/>
    <xf numFmtId="0" fontId="45" fillId="0" borderId="36" xfId="11" applyFont="1" applyBorder="1"/>
    <xf numFmtId="0" fontId="52" fillId="0" borderId="36" xfId="11" applyFont="1" applyBorder="1"/>
    <xf numFmtId="0" fontId="47" fillId="0" borderId="12" xfId="11" applyFont="1" applyBorder="1"/>
    <xf numFmtId="43" fontId="27" fillId="0" borderId="27" xfId="6" applyFont="1" applyBorder="1" applyAlignment="1"/>
    <xf numFmtId="0" fontId="47" fillId="0" borderId="36" xfId="11" applyFont="1" applyBorder="1"/>
    <xf numFmtId="0" fontId="49" fillId="0" borderId="36" xfId="11" applyFont="1" applyBorder="1"/>
    <xf numFmtId="187" fontId="32" fillId="0" borderId="6" xfId="6" applyNumberFormat="1" applyFont="1" applyBorder="1" applyAlignment="1">
      <alignment horizontal="center"/>
    </xf>
    <xf numFmtId="187" fontId="32" fillId="0" borderId="5" xfId="6" applyNumberFormat="1" applyFont="1" applyBorder="1" applyAlignment="1">
      <alignment horizontal="center"/>
    </xf>
    <xf numFmtId="0" fontId="32" fillId="0" borderId="38" xfId="11" applyFont="1" applyBorder="1"/>
    <xf numFmtId="0" fontId="45" fillId="0" borderId="0" xfId="11" applyFont="1"/>
    <xf numFmtId="187" fontId="27" fillId="0" borderId="0" xfId="6" applyNumberFormat="1" applyFont="1" applyBorder="1" applyAlignment="1">
      <alignment horizontal="center"/>
    </xf>
    <xf numFmtId="0" fontId="45" fillId="0" borderId="21" xfId="11" applyFont="1" applyBorder="1"/>
    <xf numFmtId="43" fontId="32" fillId="0" borderId="15" xfId="6" applyFont="1" applyBorder="1" applyAlignment="1"/>
    <xf numFmtId="0" fontId="11" fillId="2" borderId="22" xfId="11" applyFont="1" applyFill="1" applyBorder="1"/>
    <xf numFmtId="0" fontId="11" fillId="2" borderId="23" xfId="11" applyFont="1" applyFill="1" applyBorder="1"/>
    <xf numFmtId="0" fontId="11" fillId="2" borderId="18" xfId="11" applyFont="1" applyFill="1" applyBorder="1"/>
    <xf numFmtId="0" fontId="11" fillId="2" borderId="35" xfId="11" applyFont="1" applyFill="1" applyBorder="1"/>
    <xf numFmtId="0" fontId="11" fillId="2" borderId="13" xfId="0" applyFont="1" applyFill="1" applyBorder="1"/>
    <xf numFmtId="0" fontId="11" fillId="2" borderId="12" xfId="0" applyFont="1" applyFill="1" applyBorder="1"/>
    <xf numFmtId="43" fontId="16" fillId="0" borderId="27" xfId="6" applyFont="1" applyBorder="1" applyAlignment="1"/>
    <xf numFmtId="187" fontId="16" fillId="0" borderId="27" xfId="6" applyNumberFormat="1" applyFont="1" applyBorder="1" applyAlignment="1">
      <alignment horizontal="center"/>
    </xf>
    <xf numFmtId="0" fontId="32" fillId="2" borderId="22" xfId="11" applyFont="1" applyFill="1" applyBorder="1"/>
    <xf numFmtId="0" fontId="32" fillId="2" borderId="23" xfId="11" applyFont="1" applyFill="1" applyBorder="1"/>
    <xf numFmtId="0" fontId="32" fillId="2" borderId="12" xfId="0" applyFont="1" applyFill="1" applyBorder="1"/>
    <xf numFmtId="0" fontId="26" fillId="0" borderId="0" xfId="11" applyFont="1" applyAlignment="1">
      <alignment horizontal="center"/>
    </xf>
    <xf numFmtId="0" fontId="26" fillId="0" borderId="0" xfId="11" applyFont="1"/>
    <xf numFmtId="0" fontId="32" fillId="0" borderId="12" xfId="13" applyFont="1" applyBorder="1"/>
    <xf numFmtId="0" fontId="32" fillId="0" borderId="10" xfId="13" applyFont="1" applyBorder="1"/>
    <xf numFmtId="187" fontId="32" fillId="0" borderId="14" xfId="11" applyNumberFormat="1" applyFont="1" applyBorder="1"/>
    <xf numFmtId="0" fontId="32" fillId="0" borderId="14" xfId="13" applyFont="1" applyBorder="1"/>
    <xf numFmtId="0" fontId="27" fillId="0" borderId="27" xfId="11" applyFont="1" applyBorder="1"/>
    <xf numFmtId="0" fontId="11" fillId="0" borderId="33" xfId="11" applyFont="1" applyBorder="1"/>
    <xf numFmtId="0" fontId="11" fillId="0" borderId="34" xfId="11" applyFont="1" applyBorder="1"/>
    <xf numFmtId="0" fontId="16" fillId="2" borderId="25" xfId="11" applyFont="1" applyFill="1" applyBorder="1"/>
    <xf numFmtId="0" fontId="11" fillId="2" borderId="17" xfId="11" applyFont="1" applyFill="1" applyBorder="1"/>
    <xf numFmtId="187" fontId="11" fillId="2" borderId="12" xfId="11" applyNumberFormat="1" applyFont="1" applyFill="1" applyBorder="1"/>
    <xf numFmtId="0" fontId="11" fillId="2" borderId="27" xfId="11" applyFont="1" applyFill="1" applyBorder="1"/>
    <xf numFmtId="0" fontId="11" fillId="2" borderId="10" xfId="11" applyFont="1" applyFill="1" applyBorder="1"/>
    <xf numFmtId="0" fontId="19" fillId="2" borderId="12" xfId="11" applyFont="1" applyFill="1" applyBorder="1"/>
    <xf numFmtId="0" fontId="11" fillId="2" borderId="42" xfId="11" applyFont="1" applyFill="1" applyBorder="1"/>
    <xf numFmtId="187" fontId="11" fillId="2" borderId="42" xfId="11" applyNumberFormat="1" applyFont="1" applyFill="1" applyBorder="1"/>
    <xf numFmtId="0" fontId="11" fillId="2" borderId="10" xfId="0" applyFont="1" applyFill="1" applyBorder="1"/>
    <xf numFmtId="0" fontId="56" fillId="0" borderId="32" xfId="11" applyFont="1" applyBorder="1"/>
    <xf numFmtId="0" fontId="27" fillId="2" borderId="25" xfId="11" applyFont="1" applyFill="1" applyBorder="1"/>
    <xf numFmtId="0" fontId="32" fillId="2" borderId="17" xfId="11" applyFont="1" applyFill="1" applyBorder="1"/>
    <xf numFmtId="0" fontId="32" fillId="2" borderId="3" xfId="11" applyFont="1" applyFill="1" applyBorder="1"/>
    <xf numFmtId="0" fontId="32" fillId="0" borderId="2" xfId="11" applyFont="1" applyBorder="1"/>
    <xf numFmtId="0" fontId="16" fillId="0" borderId="12" xfId="0" applyFont="1" applyBorder="1"/>
    <xf numFmtId="0" fontId="11" fillId="0" borderId="14" xfId="0" applyFont="1" applyBorder="1"/>
    <xf numFmtId="0" fontId="11" fillId="0" borderId="11" xfId="13" applyFont="1" applyBorder="1"/>
    <xf numFmtId="43" fontId="11" fillId="0" borderId="11" xfId="13" applyNumberFormat="1" applyFont="1" applyBorder="1"/>
    <xf numFmtId="0" fontId="21" fillId="0" borderId="11" xfId="13" applyFont="1" applyBorder="1"/>
    <xf numFmtId="0" fontId="11" fillId="0" borderId="12" xfId="13" applyFont="1" applyBorder="1"/>
    <xf numFmtId="0" fontId="21" fillId="0" borderId="12" xfId="13" applyFont="1" applyBorder="1"/>
    <xf numFmtId="0" fontId="21" fillId="0" borderId="10" xfId="13" applyFont="1" applyBorder="1"/>
    <xf numFmtId="0" fontId="11" fillId="0" borderId="21" xfId="13" applyFont="1" applyBorder="1"/>
    <xf numFmtId="0" fontId="11" fillId="0" borderId="20" xfId="13" applyFont="1" applyBorder="1"/>
    <xf numFmtId="0" fontId="11" fillId="0" borderId="28" xfId="0" applyFont="1" applyBorder="1"/>
    <xf numFmtId="0" fontId="11" fillId="0" borderId="35" xfId="0" applyFont="1" applyBorder="1" applyAlignment="1">
      <alignment horizontal="center" vertical="center"/>
    </xf>
    <xf numFmtId="0" fontId="11" fillId="0" borderId="12" xfId="14" applyFont="1" applyBorder="1"/>
    <xf numFmtId="0" fontId="11" fillId="0" borderId="1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43" fontId="11" fillId="0" borderId="10" xfId="6" applyFont="1" applyFill="1" applyBorder="1" applyAlignment="1">
      <alignment horizontal="center"/>
    </xf>
    <xf numFmtId="49" fontId="11" fillId="0" borderId="12" xfId="0" applyNumberFormat="1" applyFont="1" applyBorder="1" applyAlignment="1">
      <alignment horizontal="left" wrapText="1"/>
    </xf>
    <xf numFmtId="0" fontId="11" fillId="0" borderId="10" xfId="14" applyFont="1" applyBorder="1"/>
    <xf numFmtId="0" fontId="16" fillId="0" borderId="20" xfId="0" applyFont="1" applyBorder="1" applyAlignment="1">
      <alignment horizontal="center" vertical="center"/>
    </xf>
    <xf numFmtId="49" fontId="11" fillId="0" borderId="10" xfId="14" applyNumberFormat="1" applyFont="1" applyBorder="1" applyAlignment="1">
      <alignment horizontal="left" wrapText="1"/>
    </xf>
    <xf numFmtId="0" fontId="41" fillId="0" borderId="12" xfId="0" applyFont="1" applyBorder="1" applyAlignment="1">
      <alignment horizontal="center" vertical="top"/>
    </xf>
    <xf numFmtId="187" fontId="11" fillId="0" borderId="1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49" fontId="11" fillId="0" borderId="12" xfId="15" applyNumberFormat="1" applyFont="1" applyBorder="1" applyAlignment="1">
      <alignment wrapText="1"/>
    </xf>
    <xf numFmtId="0" fontId="11" fillId="0" borderId="20" xfId="0" applyFont="1" applyBorder="1"/>
    <xf numFmtId="0" fontId="32" fillId="0" borderId="12" xfId="0" applyFont="1" applyBorder="1" applyAlignment="1">
      <alignment horizontal="left" vertical="top"/>
    </xf>
    <xf numFmtId="49" fontId="11" fillId="0" borderId="10" xfId="15" applyNumberFormat="1" applyFont="1" applyBorder="1" applyAlignment="1">
      <alignment wrapText="1"/>
    </xf>
    <xf numFmtId="0" fontId="32" fillId="0" borderId="10" xfId="0" applyFont="1" applyBorder="1" applyAlignment="1">
      <alignment vertical="top"/>
    </xf>
    <xf numFmtId="49" fontId="11" fillId="0" borderId="12" xfId="14" applyNumberFormat="1" applyFont="1" applyBorder="1" applyAlignment="1">
      <alignment wrapText="1"/>
    </xf>
    <xf numFmtId="0" fontId="41" fillId="0" borderId="10" xfId="0" applyFont="1" applyBorder="1" applyAlignment="1">
      <alignment horizontal="center" vertical="top"/>
    </xf>
    <xf numFmtId="0" fontId="21" fillId="0" borderId="12" xfId="0" applyFont="1" applyBorder="1"/>
    <xf numFmtId="0" fontId="11" fillId="0" borderId="10" xfId="0" applyFont="1" applyBorder="1" applyAlignment="1">
      <alignment horizontal="left"/>
    </xf>
    <xf numFmtId="49" fontId="32" fillId="0" borderId="10" xfId="0" applyNumberFormat="1" applyFont="1" applyBorder="1" applyAlignment="1">
      <alignment horizontal="left" wrapText="1"/>
    </xf>
    <xf numFmtId="49" fontId="21" fillId="0" borderId="10" xfId="14" applyNumberFormat="1" applyFont="1" applyBorder="1" applyAlignment="1">
      <alignment horizontal="left" wrapText="1"/>
    </xf>
    <xf numFmtId="0" fontId="11" fillId="0" borderId="25" xfId="0" applyFont="1" applyBorder="1"/>
    <xf numFmtId="0" fontId="11" fillId="0" borderId="24" xfId="0" applyFont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43" fontId="11" fillId="0" borderId="16" xfId="6" applyFont="1" applyFill="1" applyBorder="1" applyAlignment="1"/>
    <xf numFmtId="187" fontId="11" fillId="0" borderId="16" xfId="0" applyNumberFormat="1" applyFont="1" applyBorder="1"/>
    <xf numFmtId="187" fontId="50" fillId="0" borderId="14" xfId="6" applyNumberFormat="1" applyFont="1" applyBorder="1" applyAlignment="1"/>
    <xf numFmtId="187" fontId="27" fillId="0" borderId="16" xfId="6" applyNumberFormat="1" applyFont="1" applyBorder="1" applyAlignment="1"/>
    <xf numFmtId="0" fontId="11" fillId="0" borderId="10" xfId="11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64" fillId="0" borderId="0" xfId="9" applyFont="1" applyAlignment="1">
      <alignment horizontal="center"/>
    </xf>
    <xf numFmtId="0" fontId="27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16" fillId="0" borderId="0" xfId="0" applyFont="1" applyAlignment="1">
      <alignment horizontal="center"/>
    </xf>
    <xf numFmtId="187" fontId="16" fillId="0" borderId="11" xfId="6" applyNumberFormat="1" applyFont="1" applyBorder="1" applyAlignment="1">
      <alignment horizontal="center" wrapText="1"/>
    </xf>
    <xf numFmtId="187" fontId="11" fillId="0" borderId="12" xfId="6" applyNumberFormat="1" applyFont="1" applyBorder="1" applyAlignment="1">
      <alignment horizontal="center" wrapText="1"/>
    </xf>
    <xf numFmtId="187" fontId="16" fillId="0" borderId="11" xfId="6" applyNumberFormat="1" applyFont="1" applyBorder="1" applyAlignment="1">
      <alignment vertical="center" wrapText="1"/>
    </xf>
    <xf numFmtId="187" fontId="11" fillId="0" borderId="12" xfId="6" applyNumberFormat="1" applyFont="1" applyBorder="1" applyAlignment="1">
      <alignment vertical="center" wrapText="1"/>
    </xf>
    <xf numFmtId="187" fontId="16" fillId="0" borderId="16" xfId="11" applyNumberFormat="1" applyFont="1" applyBorder="1"/>
    <xf numFmtId="0" fontId="16" fillId="0" borderId="11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32" fillId="0" borderId="0" xfId="0" applyNumberFormat="1" applyFont="1" applyBorder="1" applyAlignment="1">
      <alignment horizontal="left"/>
    </xf>
    <xf numFmtId="0" fontId="57" fillId="0" borderId="0" xfId="0" applyFont="1" applyAlignment="1"/>
    <xf numFmtId="0" fontId="57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66" fillId="0" borderId="0" xfId="9" applyFont="1" applyBorder="1" applyAlignment="1"/>
    <xf numFmtId="0" fontId="32" fillId="0" borderId="10" xfId="0" applyFont="1" applyBorder="1" applyAlignment="1">
      <alignment horizontal="left" vertical="top" wrapText="1"/>
    </xf>
    <xf numFmtId="187" fontId="62" fillId="0" borderId="13" xfId="6" applyNumberFormat="1" applyFont="1" applyBorder="1" applyAlignment="1">
      <alignment horizontal="center"/>
    </xf>
    <xf numFmtId="0" fontId="65" fillId="0" borderId="0" xfId="9" applyFont="1" applyAlignment="1">
      <alignment horizontal="center"/>
    </xf>
    <xf numFmtId="187" fontId="62" fillId="0" borderId="11" xfId="6" applyNumberFormat="1" applyFont="1" applyBorder="1" applyAlignment="1">
      <alignment horizontal="center"/>
    </xf>
    <xf numFmtId="187" fontId="61" fillId="0" borderId="16" xfId="6" applyNumberFormat="1" applyFont="1" applyBorder="1" applyAlignment="1">
      <alignment horizontal="center"/>
    </xf>
    <xf numFmtId="187" fontId="61" fillId="0" borderId="0" xfId="6" applyNumberFormat="1" applyFont="1" applyBorder="1" applyAlignment="1">
      <alignment horizontal="center"/>
    </xf>
    <xf numFmtId="187" fontId="62" fillId="0" borderId="14" xfId="6" applyNumberFormat="1" applyFont="1" applyBorder="1" applyAlignment="1">
      <alignment horizontal="center"/>
    </xf>
    <xf numFmtId="187" fontId="16" fillId="0" borderId="0" xfId="6" applyNumberFormat="1" applyFont="1" applyBorder="1" applyAlignment="1">
      <alignment horizontal="center"/>
    </xf>
    <xf numFmtId="0" fontId="11" fillId="0" borderId="0" xfId="9" applyFont="1" applyAlignment="1">
      <alignment horizontal="center"/>
    </xf>
    <xf numFmtId="0" fontId="47" fillId="0" borderId="10" xfId="0" applyFont="1" applyBorder="1"/>
    <xf numFmtId="0" fontId="16" fillId="0" borderId="27" xfId="0" applyFont="1" applyBorder="1" applyAlignment="1">
      <alignment horizontal="center"/>
    </xf>
    <xf numFmtId="0" fontId="16" fillId="0" borderId="27" xfId="0" applyFont="1" applyBorder="1"/>
    <xf numFmtId="43" fontId="16" fillId="0" borderId="11" xfId="6" applyFont="1" applyBorder="1" applyAlignment="1"/>
    <xf numFmtId="43" fontId="11" fillId="0" borderId="10" xfId="6" applyFont="1" applyBorder="1" applyAlignment="1"/>
    <xf numFmtId="0" fontId="32" fillId="0" borderId="10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6" fillId="0" borderId="2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1" fillId="0" borderId="27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6" fillId="0" borderId="0" xfId="0" applyFont="1"/>
    <xf numFmtId="43" fontId="11" fillId="0" borderId="5" xfId="6" applyFont="1" applyFill="1" applyBorder="1" applyAlignment="1">
      <alignment horizontal="center"/>
    </xf>
    <xf numFmtId="43" fontId="11" fillId="0" borderId="6" xfId="6" applyFont="1" applyFill="1" applyBorder="1" applyAlignment="1">
      <alignment horizontal="center"/>
    </xf>
    <xf numFmtId="187" fontId="16" fillId="2" borderId="16" xfId="6" applyNumberFormat="1" applyFont="1" applyFill="1" applyBorder="1" applyAlignment="1"/>
    <xf numFmtId="0" fontId="11" fillId="2" borderId="15" xfId="0" applyFont="1" applyFill="1" applyBorder="1" applyAlignment="1">
      <alignment vertical="top" wrapText="1"/>
    </xf>
    <xf numFmtId="187" fontId="11" fillId="2" borderId="15" xfId="6" applyNumberFormat="1" applyFont="1" applyFill="1" applyBorder="1" applyAlignment="1"/>
    <xf numFmtId="0" fontId="11" fillId="2" borderId="6" xfId="11" applyFont="1" applyFill="1" applyBorder="1"/>
    <xf numFmtId="187" fontId="11" fillId="2" borderId="6" xfId="11" applyNumberFormat="1" applyFont="1" applyFill="1" applyBorder="1"/>
    <xf numFmtId="187" fontId="11" fillId="2" borderId="6" xfId="6" applyNumberFormat="1" applyFont="1" applyFill="1" applyBorder="1" applyAlignment="1"/>
    <xf numFmtId="0" fontId="11" fillId="2" borderId="11" xfId="11" applyFont="1" applyFill="1" applyBorder="1" applyAlignment="1">
      <alignment vertical="top"/>
    </xf>
    <xf numFmtId="0" fontId="11" fillId="2" borderId="11" xfId="0" applyFont="1" applyFill="1" applyBorder="1" applyAlignment="1">
      <alignment vertical="top" wrapText="1"/>
    </xf>
    <xf numFmtId="0" fontId="11" fillId="2" borderId="6" xfId="11" applyFont="1" applyFill="1" applyBorder="1" applyAlignment="1">
      <alignment vertical="top"/>
    </xf>
    <xf numFmtId="187" fontId="11" fillId="2" borderId="6" xfId="6" applyNumberFormat="1" applyFont="1" applyFill="1" applyBorder="1" applyAlignment="1">
      <alignment vertical="top"/>
    </xf>
    <xf numFmtId="0" fontId="11" fillId="2" borderId="6" xfId="0" applyFont="1" applyFill="1" applyBorder="1" applyAlignment="1">
      <alignment vertical="top" wrapText="1"/>
    </xf>
    <xf numFmtId="0" fontId="11" fillId="2" borderId="12" xfId="11" applyFont="1" applyFill="1" applyBorder="1" applyAlignment="1">
      <alignment vertical="top"/>
    </xf>
    <xf numFmtId="187" fontId="11" fillId="2" borderId="12" xfId="6" applyNumberFormat="1" applyFont="1" applyFill="1" applyBorder="1" applyAlignment="1">
      <alignment vertical="top"/>
    </xf>
    <xf numFmtId="0" fontId="11" fillId="2" borderId="12" xfId="0" applyFont="1" applyFill="1" applyBorder="1" applyAlignment="1">
      <alignment vertical="top" wrapText="1"/>
    </xf>
    <xf numFmtId="187" fontId="11" fillId="2" borderId="14" xfId="6" applyNumberFormat="1" applyFont="1" applyFill="1" applyBorder="1" applyAlignment="1"/>
    <xf numFmtId="0" fontId="11" fillId="2" borderId="14" xfId="0" applyFont="1" applyFill="1" applyBorder="1"/>
    <xf numFmtId="187" fontId="11" fillId="2" borderId="10" xfId="11" applyNumberFormat="1" applyFont="1" applyFill="1" applyBorder="1"/>
    <xf numFmtId="0" fontId="11" fillId="2" borderId="15" xfId="11" applyFont="1" applyFill="1" applyBorder="1"/>
    <xf numFmtId="187" fontId="11" fillId="2" borderId="27" xfId="6" applyNumberFormat="1" applyFont="1" applyFill="1" applyBorder="1" applyAlignment="1">
      <alignment vertical="top"/>
    </xf>
    <xf numFmtId="0" fontId="11" fillId="2" borderId="27" xfId="0" applyFont="1" applyFill="1" applyBorder="1" applyAlignment="1">
      <alignment vertical="top" wrapText="1"/>
    </xf>
    <xf numFmtId="187" fontId="11" fillId="2" borderId="27" xfId="11" applyNumberFormat="1" applyFont="1" applyFill="1" applyBorder="1"/>
    <xf numFmtId="0" fontId="32" fillId="0" borderId="12" xfId="9" applyFont="1" applyBorder="1" applyAlignment="1">
      <alignment wrapText="1"/>
    </xf>
    <xf numFmtId="0" fontId="27" fillId="0" borderId="12" xfId="9" applyFont="1" applyBorder="1"/>
    <xf numFmtId="0" fontId="45" fillId="0" borderId="14" xfId="0" applyFont="1" applyBorder="1"/>
    <xf numFmtId="187" fontId="11" fillId="0" borderId="15" xfId="6" applyNumberFormat="1" applyFont="1" applyBorder="1" applyAlignment="1">
      <alignment horizontal="right"/>
    </xf>
    <xf numFmtId="187" fontId="11" fillId="0" borderId="11" xfId="6" applyNumberFormat="1" applyFont="1" applyBorder="1" applyAlignment="1">
      <alignment horizontal="right"/>
    </xf>
    <xf numFmtId="43" fontId="16" fillId="0" borderId="44" xfId="6" applyFont="1" applyBorder="1" applyAlignment="1"/>
    <xf numFmtId="187" fontId="32" fillId="0" borderId="12" xfId="6" applyNumberFormat="1" applyFont="1" applyBorder="1"/>
    <xf numFmtId="187" fontId="27" fillId="0" borderId="12" xfId="6" applyNumberFormat="1" applyFont="1" applyBorder="1"/>
    <xf numFmtId="0" fontId="16" fillId="0" borderId="0" xfId="11" applyFont="1" applyAlignment="1">
      <alignment horizontal="center"/>
    </xf>
    <xf numFmtId="43" fontId="19" fillId="0" borderId="10" xfId="6" applyFont="1" applyBorder="1" applyAlignment="1"/>
    <xf numFmtId="0" fontId="11" fillId="0" borderId="35" xfId="13" applyFont="1" applyBorder="1" applyAlignment="1">
      <alignment horizontal="center"/>
    </xf>
    <xf numFmtId="0" fontId="11" fillId="0" borderId="10" xfId="13" applyFont="1" applyBorder="1"/>
    <xf numFmtId="0" fontId="11" fillId="0" borderId="10" xfId="13" applyFont="1" applyBorder="1" applyAlignment="1">
      <alignment horizontal="center"/>
    </xf>
    <xf numFmtId="0" fontId="11" fillId="0" borderId="36" xfId="13" applyFont="1" applyBorder="1" applyAlignment="1">
      <alignment horizontal="center"/>
    </xf>
    <xf numFmtId="0" fontId="41" fillId="0" borderId="12" xfId="0" applyFont="1" applyBorder="1" applyAlignment="1">
      <alignment vertical="center" wrapText="1"/>
    </xf>
    <xf numFmtId="187" fontId="46" fillId="0" borderId="22" xfId="0" applyNumberFormat="1" applyFont="1" applyBorder="1"/>
    <xf numFmtId="0" fontId="11" fillId="0" borderId="0" xfId="0" applyFont="1" applyAlignment="1">
      <alignment horizontal="right"/>
    </xf>
    <xf numFmtId="43" fontId="43" fillId="0" borderId="16" xfId="6" applyFont="1" applyBorder="1" applyAlignment="1"/>
    <xf numFmtId="43" fontId="43" fillId="2" borderId="27" xfId="6" applyFont="1" applyFill="1" applyBorder="1" applyAlignment="1"/>
    <xf numFmtId="43" fontId="43" fillId="2" borderId="11" xfId="6" applyFont="1" applyFill="1" applyBorder="1" applyAlignment="1"/>
    <xf numFmtId="43" fontId="42" fillId="0" borderId="27" xfId="6" applyFont="1" applyBorder="1" applyAlignment="1"/>
    <xf numFmtId="187" fontId="43" fillId="0" borderId="16" xfId="6" applyNumberFormat="1" applyFont="1" applyBorder="1" applyAlignment="1"/>
    <xf numFmtId="187" fontId="43" fillId="0" borderId="5" xfId="6" applyNumberFormat="1" applyFont="1" applyBorder="1" applyAlignment="1"/>
    <xf numFmtId="187" fontId="43" fillId="0" borderId="11" xfId="6" applyNumberFormat="1" applyFont="1" applyBorder="1" applyAlignment="1"/>
    <xf numFmtId="187" fontId="3" fillId="0" borderId="27" xfId="0" applyNumberFormat="1" applyFont="1" applyBorder="1"/>
    <xf numFmtId="0" fontId="32" fillId="0" borderId="49" xfId="11" applyFont="1" applyBorder="1"/>
    <xf numFmtId="187" fontId="32" fillId="2" borderId="5" xfId="6" applyNumberFormat="1" applyFont="1" applyFill="1" applyBorder="1" applyAlignment="1"/>
    <xf numFmtId="0" fontId="32" fillId="2" borderId="29" xfId="11" applyFont="1" applyFill="1" applyBorder="1"/>
    <xf numFmtId="0" fontId="32" fillId="2" borderId="41" xfId="11" applyFont="1" applyFill="1" applyBorder="1"/>
    <xf numFmtId="0" fontId="57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vertical="top"/>
    </xf>
    <xf numFmtId="0" fontId="27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32" fillId="0" borderId="0" xfId="0" applyFont="1" applyAlignment="1">
      <alignment vertical="top"/>
    </xf>
    <xf numFmtId="0" fontId="70" fillId="0" borderId="12" xfId="9" applyFont="1" applyBorder="1" applyAlignment="1">
      <alignment wrapText="1"/>
    </xf>
    <xf numFmtId="0" fontId="70" fillId="0" borderId="10" xfId="0" applyFont="1" applyBorder="1" applyAlignment="1">
      <alignment horizontal="left"/>
    </xf>
    <xf numFmtId="0" fontId="71" fillId="0" borderId="10" xfId="0" applyFont="1" applyBorder="1" applyAlignment="1">
      <alignment horizontal="center"/>
    </xf>
    <xf numFmtId="0" fontId="71" fillId="0" borderId="10" xfId="0" applyFont="1" applyBorder="1"/>
    <xf numFmtId="0" fontId="70" fillId="0" borderId="12" xfId="9" applyFont="1" applyBorder="1"/>
    <xf numFmtId="0" fontId="70" fillId="0" borderId="12" xfId="0" applyFont="1" applyBorder="1" applyAlignment="1">
      <alignment horizontal="left"/>
    </xf>
    <xf numFmtId="0" fontId="71" fillId="0" borderId="12" xfId="0" applyFont="1" applyBorder="1" applyAlignment="1">
      <alignment horizontal="center"/>
    </xf>
    <xf numFmtId="0" fontId="71" fillId="0" borderId="12" xfId="0" applyFont="1" applyBorder="1"/>
    <xf numFmtId="0" fontId="71" fillId="0" borderId="10" xfId="0" applyFont="1" applyBorder="1" applyAlignment="1">
      <alignment horizontal="left"/>
    </xf>
    <xf numFmtId="0" fontId="70" fillId="0" borderId="10" xfId="0" applyFont="1" applyBorder="1" applyAlignment="1">
      <alignment vertical="top" wrapText="1"/>
    </xf>
    <xf numFmtId="0" fontId="71" fillId="0" borderId="10" xfId="0" applyFont="1" applyBorder="1" applyAlignment="1">
      <alignment horizontal="left" vertical="center"/>
    </xf>
    <xf numFmtId="0" fontId="71" fillId="0" borderId="12" xfId="0" applyFont="1" applyBorder="1" applyAlignment="1">
      <alignment horizontal="center" vertical="center"/>
    </xf>
    <xf numFmtId="0" fontId="71" fillId="0" borderId="12" xfId="0" applyFont="1" applyBorder="1" applyAlignment="1">
      <alignment vertical="center"/>
    </xf>
    <xf numFmtId="0" fontId="70" fillId="0" borderId="10" xfId="0" applyFont="1" applyBorder="1"/>
    <xf numFmtId="0" fontId="11" fillId="0" borderId="11" xfId="11" applyFont="1" applyBorder="1" applyAlignment="1">
      <alignment vertical="top"/>
    </xf>
    <xf numFmtId="187" fontId="11" fillId="0" borderId="11" xfId="6" applyNumberFormat="1" applyFont="1" applyBorder="1" applyAlignment="1">
      <alignment vertical="top"/>
    </xf>
    <xf numFmtId="0" fontId="11" fillId="0" borderId="11" xfId="11" applyFont="1" applyBorder="1" applyAlignment="1">
      <alignment vertical="top" wrapText="1"/>
    </xf>
    <xf numFmtId="0" fontId="32" fillId="0" borderId="13" xfId="9" applyFont="1" applyBorder="1"/>
    <xf numFmtId="0" fontId="27" fillId="0" borderId="13" xfId="9" applyFont="1" applyBorder="1"/>
    <xf numFmtId="0" fontId="72" fillId="0" borderId="11" xfId="9" applyFont="1" applyBorder="1"/>
    <xf numFmtId="187" fontId="70" fillId="0" borderId="11" xfId="6" applyNumberFormat="1" applyFont="1" applyBorder="1" applyAlignment="1">
      <alignment horizontal="center" vertical="center"/>
    </xf>
    <xf numFmtId="187" fontId="70" fillId="0" borderId="11" xfId="6" applyNumberFormat="1" applyFont="1" applyBorder="1" applyAlignment="1">
      <alignment horizontal="center"/>
    </xf>
    <xf numFmtId="187" fontId="72" fillId="0" borderId="11" xfId="6" applyNumberFormat="1" applyFont="1" applyBorder="1"/>
    <xf numFmtId="187" fontId="70" fillId="0" borderId="11" xfId="6" applyNumberFormat="1" applyFont="1" applyBorder="1"/>
    <xf numFmtId="0" fontId="70" fillId="0" borderId="0" xfId="9" applyFont="1"/>
    <xf numFmtId="0" fontId="72" fillId="0" borderId="10" xfId="9" applyFont="1" applyBorder="1"/>
    <xf numFmtId="187" fontId="70" fillId="0" borderId="10" xfId="6" applyNumberFormat="1" applyFont="1" applyBorder="1" applyAlignment="1">
      <alignment horizontal="center" vertical="center"/>
    </xf>
    <xf numFmtId="187" fontId="70" fillId="0" borderId="10" xfId="6" applyNumberFormat="1" applyFont="1" applyBorder="1" applyAlignment="1">
      <alignment horizontal="center"/>
    </xf>
    <xf numFmtId="187" fontId="72" fillId="0" borderId="10" xfId="6" applyNumberFormat="1" applyFont="1" applyBorder="1"/>
    <xf numFmtId="187" fontId="70" fillId="0" borderId="10" xfId="6" applyNumberFormat="1" applyFont="1" applyBorder="1"/>
    <xf numFmtId="187" fontId="70" fillId="0" borderId="0" xfId="6" applyNumberFormat="1" applyFont="1" applyBorder="1"/>
    <xf numFmtId="187" fontId="70" fillId="0" borderId="12" xfId="6" applyNumberFormat="1" applyFont="1" applyBorder="1" applyAlignment="1">
      <alignment horizontal="center" vertical="center"/>
    </xf>
    <xf numFmtId="187" fontId="70" fillId="0" borderId="12" xfId="6" applyNumberFormat="1" applyFont="1" applyBorder="1" applyAlignment="1">
      <alignment horizontal="center"/>
    </xf>
    <xf numFmtId="187" fontId="70" fillId="0" borderId="12" xfId="6" applyNumberFormat="1" applyFont="1" applyBorder="1"/>
    <xf numFmtId="187" fontId="70" fillId="0" borderId="12" xfId="0" applyNumberFormat="1" applyFont="1" applyBorder="1"/>
    <xf numFmtId="0" fontId="72" fillId="0" borderId="12" xfId="9" applyFont="1" applyBorder="1"/>
    <xf numFmtId="187" fontId="72" fillId="0" borderId="12" xfId="6" applyNumberFormat="1" applyFont="1" applyBorder="1"/>
    <xf numFmtId="0" fontId="70" fillId="0" borderId="12" xfId="9" applyFont="1" applyBorder="1" applyAlignment="1">
      <alignment vertical="top" wrapText="1"/>
    </xf>
    <xf numFmtId="0" fontId="70" fillId="0" borderId="10" xfId="0" applyFont="1" applyBorder="1" applyAlignment="1">
      <alignment vertical="top"/>
    </xf>
    <xf numFmtId="0" fontId="71" fillId="0" borderId="12" xfId="0" applyFont="1" applyBorder="1" applyAlignment="1">
      <alignment horizontal="center" vertical="top"/>
    </xf>
    <xf numFmtId="0" fontId="73" fillId="0" borderId="10" xfId="0" applyFont="1" applyBorder="1" applyAlignment="1">
      <alignment horizontal="left"/>
    </xf>
    <xf numFmtId="0" fontId="47" fillId="0" borderId="12" xfId="0" applyFont="1" applyBorder="1" applyAlignment="1">
      <alignment horizontal="left" vertical="top"/>
    </xf>
    <xf numFmtId="0" fontId="72" fillId="0" borderId="0" xfId="9" applyFont="1" applyBorder="1" applyAlignment="1">
      <alignment horizontal="center"/>
    </xf>
    <xf numFmtId="187" fontId="72" fillId="0" borderId="0" xfId="6" applyNumberFormat="1" applyFont="1" applyBorder="1" applyAlignment="1">
      <alignment horizontal="center" vertical="center"/>
    </xf>
    <xf numFmtId="187" fontId="72" fillId="0" borderId="0" xfId="6" applyNumberFormat="1" applyFont="1" applyBorder="1" applyAlignment="1">
      <alignment horizontal="center"/>
    </xf>
    <xf numFmtId="187" fontId="72" fillId="0" borderId="0" xfId="6" applyNumberFormat="1" applyFont="1" applyBorder="1"/>
    <xf numFmtId="187" fontId="72" fillId="0" borderId="0" xfId="6" applyNumberFormat="1" applyFont="1" applyBorder="1" applyAlignment="1">
      <alignment vertical="center"/>
    </xf>
    <xf numFmtId="0" fontId="62" fillId="0" borderId="0" xfId="5" applyFont="1" applyAlignment="1">
      <alignment horizontal="left" vertical="top" wrapText="1"/>
    </xf>
    <xf numFmtId="0" fontId="64" fillId="0" borderId="0" xfId="9" applyFont="1" applyAlignment="1">
      <alignment horizontal="center"/>
    </xf>
    <xf numFmtId="0" fontId="27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26" fillId="0" borderId="0" xfId="11" applyFont="1" applyAlignment="1">
      <alignment horizontal="center"/>
    </xf>
    <xf numFmtId="0" fontId="11" fillId="0" borderId="6" xfId="11" applyFont="1" applyBorder="1" applyAlignment="1">
      <alignment horizontal="center" vertical="center"/>
    </xf>
    <xf numFmtId="0" fontId="16" fillId="0" borderId="0" xfId="11" applyFont="1" applyBorder="1" applyAlignment="1">
      <alignment horizontal="center"/>
    </xf>
    <xf numFmtId="0" fontId="16" fillId="0" borderId="0" xfId="11" applyFont="1" applyBorder="1"/>
    <xf numFmtId="187" fontId="34" fillId="0" borderId="27" xfId="6" applyNumberFormat="1" applyFont="1" applyBorder="1" applyAlignment="1"/>
    <xf numFmtId="0" fontId="11" fillId="0" borderId="11" xfId="0" applyFont="1" applyBorder="1" applyAlignment="1">
      <alignment vertical="top"/>
    </xf>
    <xf numFmtId="49" fontId="11" fillId="0" borderId="11" xfId="0" applyNumberFormat="1" applyFont="1" applyBorder="1" applyAlignment="1">
      <alignment vertical="top" wrapText="1"/>
    </xf>
    <xf numFmtId="0" fontId="11" fillId="0" borderId="12" xfId="0" applyFont="1" applyBorder="1" applyAlignment="1">
      <alignment vertical="top"/>
    </xf>
    <xf numFmtId="187" fontId="11" fillId="0" borderId="12" xfId="6" applyNumberFormat="1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1" fillId="0" borderId="13" xfId="13" applyFont="1" applyBorder="1" applyAlignment="1">
      <alignment horizontal="left"/>
    </xf>
    <xf numFmtId="0" fontId="16" fillId="2" borderId="0" xfId="0" applyFont="1" applyFill="1"/>
    <xf numFmtId="0" fontId="27" fillId="0" borderId="0" xfId="11" applyFont="1" applyBorder="1"/>
    <xf numFmtId="187" fontId="62" fillId="0" borderId="0" xfId="6" applyNumberFormat="1" applyFont="1" applyBorder="1"/>
    <xf numFmtId="187" fontId="62" fillId="0" borderId="14" xfId="6" applyNumberFormat="1" applyFont="1" applyBorder="1" applyAlignment="1"/>
    <xf numFmtId="187" fontId="62" fillId="0" borderId="0" xfId="6" applyNumberFormat="1" applyFont="1" applyBorder="1" applyAlignment="1">
      <alignment horizontal="center"/>
    </xf>
    <xf numFmtId="0" fontId="62" fillId="0" borderId="7" xfId="9" applyFont="1" applyBorder="1"/>
    <xf numFmtId="187" fontId="62" fillId="0" borderId="7" xfId="6" applyNumberFormat="1" applyFont="1" applyBorder="1" applyAlignment="1">
      <alignment horizontal="center"/>
    </xf>
    <xf numFmtId="187" fontId="62" fillId="0" borderId="7" xfId="6" applyNumberFormat="1" applyFont="1" applyBorder="1" applyAlignment="1"/>
    <xf numFmtId="187" fontId="62" fillId="0" borderId="7" xfId="6" applyNumberFormat="1" applyFont="1" applyBorder="1"/>
    <xf numFmtId="187" fontId="62" fillId="0" borderId="0" xfId="6" applyNumberFormat="1" applyFont="1" applyBorder="1" applyAlignment="1">
      <alignment horizontal="center" vertical="center"/>
    </xf>
    <xf numFmtId="0" fontId="62" fillId="0" borderId="45" xfId="9" applyFont="1" applyBorder="1"/>
    <xf numFmtId="187" fontId="62" fillId="0" borderId="45" xfId="6" applyNumberFormat="1" applyFont="1" applyBorder="1" applyAlignment="1">
      <alignment horizontal="center" vertical="center"/>
    </xf>
    <xf numFmtId="187" fontId="62" fillId="0" borderId="45" xfId="6" applyNumberFormat="1" applyFont="1" applyBorder="1" applyAlignment="1">
      <alignment horizontal="center"/>
    </xf>
    <xf numFmtId="187" fontId="62" fillId="0" borderId="45" xfId="6" applyNumberFormat="1" applyFont="1" applyBorder="1"/>
    <xf numFmtId="187" fontId="0" fillId="0" borderId="0" xfId="6" applyNumberFormat="1" applyFont="1"/>
    <xf numFmtId="0" fontId="62" fillId="0" borderId="0" xfId="5" applyFont="1" applyAlignment="1">
      <alignment vertical="top" wrapText="1"/>
    </xf>
    <xf numFmtId="187" fontId="11" fillId="0" borderId="0" xfId="6" applyNumberFormat="1" applyFont="1"/>
    <xf numFmtId="187" fontId="11" fillId="0" borderId="0" xfId="6" applyNumberFormat="1" applyFont="1" applyAlignment="1">
      <alignment horizontal="left"/>
    </xf>
    <xf numFmtId="0" fontId="11" fillId="0" borderId="1" xfId="11" applyFont="1" applyBorder="1" applyAlignment="1">
      <alignment horizontal="center" vertical="center"/>
    </xf>
    <xf numFmtId="187" fontId="11" fillId="0" borderId="6" xfId="6" applyNumberFormat="1" applyFont="1" applyBorder="1" applyAlignment="1">
      <alignment vertical="center"/>
    </xf>
    <xf numFmtId="0" fontId="16" fillId="11" borderId="27" xfId="0" applyFont="1" applyFill="1" applyBorder="1" applyAlignment="1"/>
    <xf numFmtId="0" fontId="16" fillId="11" borderId="27" xfId="0" applyFont="1" applyFill="1" applyBorder="1" applyAlignment="1">
      <alignment wrapText="1"/>
    </xf>
    <xf numFmtId="187" fontId="16" fillId="11" borderId="27" xfId="7" applyNumberFormat="1" applyFont="1" applyFill="1" applyBorder="1"/>
    <xf numFmtId="187" fontId="16" fillId="11" borderId="27" xfId="6" applyNumberFormat="1" applyFont="1" applyFill="1" applyBorder="1"/>
    <xf numFmtId="0" fontId="11" fillId="11" borderId="27" xfId="11" applyFont="1" applyFill="1" applyBorder="1"/>
    <xf numFmtId="187" fontId="11" fillId="0" borderId="27" xfId="11" applyNumberFormat="1" applyFont="1" applyBorder="1" applyAlignment="1">
      <alignment horizontal="center" vertical="center"/>
    </xf>
    <xf numFmtId="187" fontId="11" fillId="0" borderId="27" xfId="6" applyNumberFormat="1" applyFont="1" applyBorder="1" applyAlignment="1">
      <alignment horizontal="center" vertical="center"/>
    </xf>
    <xf numFmtId="0" fontId="11" fillId="0" borderId="27" xfId="11" applyFont="1" applyBorder="1" applyAlignment="1">
      <alignment horizontal="center" vertical="center" wrapText="1"/>
    </xf>
    <xf numFmtId="0" fontId="26" fillId="0" borderId="22" xfId="0" applyFont="1" applyBorder="1" applyAlignment="1"/>
    <xf numFmtId="0" fontId="16" fillId="0" borderId="23" xfId="0" applyFont="1" applyBorder="1" applyAlignment="1">
      <alignment wrapText="1"/>
    </xf>
    <xf numFmtId="187" fontId="16" fillId="0" borderId="27" xfId="7" applyNumberFormat="1" applyFont="1" applyBorder="1"/>
    <xf numFmtId="187" fontId="16" fillId="0" borderId="27" xfId="6" applyNumberFormat="1" applyFont="1" applyBorder="1"/>
    <xf numFmtId="0" fontId="16" fillId="0" borderId="27" xfId="11" applyFont="1" applyBorder="1"/>
    <xf numFmtId="0" fontId="11" fillId="0" borderId="27" xfId="11" applyFont="1" applyBorder="1"/>
    <xf numFmtId="0" fontId="16" fillId="11" borderId="11" xfId="0" applyFont="1" applyFill="1" applyBorder="1" applyAlignment="1">
      <alignment horizontal="left"/>
    </xf>
    <xf numFmtId="0" fontId="26" fillId="11" borderId="5" xfId="0" applyFont="1" applyFill="1" applyBorder="1" applyAlignment="1">
      <alignment wrapText="1"/>
    </xf>
    <xf numFmtId="187" fontId="27" fillId="11" borderId="27" xfId="7" applyNumberFormat="1" applyFont="1" applyFill="1" applyBorder="1"/>
    <xf numFmtId="187" fontId="27" fillId="11" borderId="27" xfId="6" applyNumberFormat="1" applyFont="1" applyFill="1" applyBorder="1"/>
    <xf numFmtId="0" fontId="27" fillId="11" borderId="27" xfId="11" applyFont="1" applyFill="1" applyBorder="1"/>
    <xf numFmtId="0" fontId="16" fillId="11" borderId="27" xfId="0" applyFont="1" applyFill="1" applyBorder="1" applyAlignment="1">
      <alignment horizontal="left"/>
    </xf>
    <xf numFmtId="187" fontId="27" fillId="11" borderId="27" xfId="11" applyNumberFormat="1" applyFont="1" applyFill="1" applyBorder="1" applyAlignment="1">
      <alignment horizontal="left" vertical="top" wrapText="1"/>
    </xf>
    <xf numFmtId="187" fontId="27" fillId="11" borderId="27" xfId="6" applyNumberFormat="1" applyFont="1" applyFill="1" applyBorder="1" applyAlignment="1">
      <alignment horizontal="left" vertical="top" wrapText="1"/>
    </xf>
    <xf numFmtId="187" fontId="27" fillId="0" borderId="27" xfId="7" applyNumberFormat="1" applyFont="1" applyBorder="1"/>
    <xf numFmtId="187" fontId="27" fillId="0" borderId="27" xfId="6" applyNumberFormat="1" applyFont="1" applyBorder="1"/>
    <xf numFmtId="0" fontId="11" fillId="0" borderId="23" xfId="0" applyFont="1" applyBorder="1" applyAlignment="1">
      <alignment horizontal="left" vertical="top" wrapText="1"/>
    </xf>
    <xf numFmtId="187" fontId="69" fillId="0" borderId="27" xfId="11" applyNumberFormat="1" applyFont="1" applyBorder="1" applyAlignment="1">
      <alignment horizontal="left"/>
    </xf>
    <xf numFmtId="187" fontId="69" fillId="0" borderId="27" xfId="6" applyNumberFormat="1" applyFont="1" applyBorder="1" applyAlignment="1">
      <alignment horizontal="left"/>
    </xf>
    <xf numFmtId="0" fontId="26" fillId="0" borderId="22" xfId="0" applyFont="1" applyBorder="1" applyAlignment="1">
      <alignment horizontal="left" vertical="top"/>
    </xf>
    <xf numFmtId="187" fontId="16" fillId="0" borderId="27" xfId="11" applyNumberFormat="1" applyFont="1" applyBorder="1"/>
    <xf numFmtId="0" fontId="11" fillId="0" borderId="23" xfId="0" applyFont="1" applyBorder="1" applyAlignment="1">
      <alignment vertical="top" wrapText="1"/>
    </xf>
    <xf numFmtId="0" fontId="11" fillId="0" borderId="23" xfId="0" applyFont="1" applyBorder="1" applyAlignment="1">
      <alignment wrapText="1"/>
    </xf>
    <xf numFmtId="0" fontId="16" fillId="11" borderId="6" xfId="0" applyFont="1" applyFill="1" applyBorder="1"/>
    <xf numFmtId="187" fontId="11" fillId="11" borderId="27" xfId="2" applyNumberFormat="1" applyFont="1" applyFill="1" applyBorder="1"/>
    <xf numFmtId="187" fontId="11" fillId="11" borderId="27" xfId="6" applyNumberFormat="1" applyFont="1" applyFill="1" applyBorder="1"/>
    <xf numFmtId="0" fontId="26" fillId="0" borderId="22" xfId="0" applyFont="1" applyBorder="1"/>
    <xf numFmtId="0" fontId="11" fillId="0" borderId="16" xfId="11" applyFont="1" applyBorder="1"/>
    <xf numFmtId="0" fontId="11" fillId="0" borderId="14" xfId="11" applyFont="1" applyBorder="1"/>
    <xf numFmtId="187" fontId="16" fillId="0" borderId="11" xfId="11" applyNumberFormat="1" applyFont="1" applyFill="1" applyBorder="1" applyAlignment="1">
      <alignment horizontal="center"/>
    </xf>
    <xf numFmtId="187" fontId="11" fillId="0" borderId="12" xfId="7" applyNumberFormat="1" applyFont="1" applyFill="1" applyBorder="1"/>
    <xf numFmtId="187" fontId="16" fillId="0" borderId="12" xfId="7" applyNumberFormat="1" applyFont="1" applyFill="1" applyBorder="1"/>
    <xf numFmtId="187" fontId="16" fillId="0" borderId="11" xfId="6" applyNumberFormat="1" applyFont="1" applyFill="1" applyBorder="1" applyAlignment="1">
      <alignment horizontal="right"/>
    </xf>
    <xf numFmtId="187" fontId="11" fillId="0" borderId="12" xfId="6" applyNumberFormat="1" applyFont="1" applyFill="1" applyBorder="1" applyAlignment="1">
      <alignment horizontal="right"/>
    </xf>
    <xf numFmtId="187" fontId="11" fillId="0" borderId="13" xfId="6" applyNumberFormat="1" applyFont="1" applyFill="1" applyBorder="1" applyAlignment="1">
      <alignment horizontal="right"/>
    </xf>
    <xf numFmtId="187" fontId="11" fillId="0" borderId="14" xfId="6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centerContinuous"/>
    </xf>
    <xf numFmtId="0" fontId="25" fillId="0" borderId="6" xfId="0" applyFont="1" applyFill="1" applyBorder="1"/>
    <xf numFmtId="0" fontId="25" fillId="0" borderId="2" xfId="0" applyFont="1" applyFill="1" applyBorder="1" applyAlignment="1">
      <alignment horizontal="left"/>
    </xf>
    <xf numFmtId="0" fontId="27" fillId="0" borderId="0" xfId="11" applyFont="1" applyAlignment="1">
      <alignment horizontal="center"/>
    </xf>
    <xf numFmtId="0" fontId="25" fillId="0" borderId="45" xfId="0" applyFont="1" applyFill="1" applyBorder="1" applyAlignment="1">
      <alignment horizontal="left"/>
    </xf>
    <xf numFmtId="0" fontId="26" fillId="0" borderId="45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left"/>
    </xf>
    <xf numFmtId="0" fontId="16" fillId="0" borderId="45" xfId="0" applyFont="1" applyFill="1" applyBorder="1"/>
    <xf numFmtId="0" fontId="26" fillId="0" borderId="22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187" fontId="26" fillId="0" borderId="27" xfId="7" applyNumberFormat="1" applyFont="1" applyBorder="1"/>
    <xf numFmtId="187" fontId="26" fillId="0" borderId="27" xfId="6" applyNumberFormat="1" applyFont="1" applyBorder="1"/>
    <xf numFmtId="0" fontId="26" fillId="0" borderId="27" xfId="11" applyFont="1" applyBorder="1"/>
    <xf numFmtId="187" fontId="26" fillId="0" borderId="27" xfId="11" applyNumberFormat="1" applyFont="1" applyBorder="1"/>
    <xf numFmtId="0" fontId="27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32" fillId="2" borderId="15" xfId="11" applyFont="1" applyFill="1" applyBorder="1"/>
    <xf numFmtId="0" fontId="11" fillId="0" borderId="37" xfId="11" applyFont="1" applyBorder="1" applyAlignment="1">
      <alignment horizontal="left" vertical="top"/>
    </xf>
    <xf numFmtId="187" fontId="11" fillId="0" borderId="38" xfId="6" applyNumberFormat="1" applyFont="1" applyBorder="1" applyAlignment="1">
      <alignment vertical="top"/>
    </xf>
    <xf numFmtId="0" fontId="11" fillId="0" borderId="38" xfId="11" applyFont="1" applyBorder="1" applyAlignment="1">
      <alignment wrapText="1"/>
    </xf>
    <xf numFmtId="0" fontId="11" fillId="0" borderId="3" xfId="11" applyFont="1" applyBorder="1" applyAlignment="1">
      <alignment horizontal="left" vertical="top"/>
    </xf>
    <xf numFmtId="0" fontId="11" fillId="0" borderId="20" xfId="11" applyFont="1" applyBorder="1" applyAlignment="1">
      <alignment horizontal="left" vertical="top"/>
    </xf>
    <xf numFmtId="187" fontId="11" fillId="0" borderId="21" xfId="6" applyNumberFormat="1" applyFont="1" applyBorder="1" applyAlignment="1">
      <alignment vertical="top"/>
    </xf>
    <xf numFmtId="0" fontId="11" fillId="0" borderId="21" xfId="11" applyFont="1" applyBorder="1" applyAlignment="1">
      <alignment wrapText="1"/>
    </xf>
    <xf numFmtId="0" fontId="11" fillId="0" borderId="9" xfId="11" applyFont="1" applyBorder="1" applyAlignment="1"/>
    <xf numFmtId="187" fontId="62" fillId="0" borderId="12" xfId="6" applyNumberFormat="1" applyFont="1" applyBorder="1" applyAlignment="1">
      <alignment horizontal="right" vertical="center"/>
    </xf>
    <xf numFmtId="187" fontId="62" fillId="0" borderId="12" xfId="6" applyNumberFormat="1" applyFont="1" applyBorder="1" applyAlignment="1">
      <alignment horizontal="right"/>
    </xf>
    <xf numFmtId="0" fontId="32" fillId="0" borderId="10" xfId="9" applyFont="1" applyBorder="1" applyAlignment="1">
      <alignment horizontal="right"/>
    </xf>
    <xf numFmtId="0" fontId="61" fillId="0" borderId="10" xfId="9" applyFont="1" applyBorder="1" applyAlignment="1">
      <alignment horizontal="right" vertical="center" wrapText="1"/>
    </xf>
    <xf numFmtId="0" fontId="61" fillId="0" borderId="15" xfId="9" applyFont="1" applyBorder="1" applyAlignment="1">
      <alignment horizontal="right" vertical="center" wrapText="1"/>
    </xf>
    <xf numFmtId="0" fontId="11" fillId="0" borderId="6" xfId="11" applyFont="1" applyBorder="1" applyAlignment="1">
      <alignment horizontal="center" vertical="center"/>
    </xf>
    <xf numFmtId="0" fontId="11" fillId="0" borderId="1" xfId="11" applyFont="1" applyBorder="1" applyAlignment="1">
      <alignment horizontal="center" vertical="center" wrapText="1"/>
    </xf>
    <xf numFmtId="0" fontId="64" fillId="0" borderId="0" xfId="9" applyFont="1" applyAlignment="1">
      <alignment horizontal="center"/>
    </xf>
    <xf numFmtId="0" fontId="27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187" fontId="0" fillId="0" borderId="0" xfId="0" applyNumberFormat="1"/>
    <xf numFmtId="0" fontId="11" fillId="0" borderId="10" xfId="9" applyFont="1" applyBorder="1"/>
    <xf numFmtId="187" fontId="11" fillId="0" borderId="10" xfId="6" applyNumberFormat="1" applyFont="1" applyBorder="1" applyAlignment="1">
      <alignment horizontal="center" vertical="center"/>
    </xf>
    <xf numFmtId="187" fontId="11" fillId="0" borderId="10" xfId="6" applyNumberFormat="1" applyFont="1" applyBorder="1" applyAlignment="1">
      <alignment horizontal="center"/>
    </xf>
    <xf numFmtId="187" fontId="11" fillId="0" borderId="12" xfId="6" applyNumberFormat="1" applyFont="1" applyBorder="1" applyAlignment="1">
      <alignment horizontal="center"/>
    </xf>
    <xf numFmtId="0" fontId="11" fillId="0" borderId="12" xfId="9" applyFont="1" applyFill="1" applyBorder="1"/>
    <xf numFmtId="187" fontId="11" fillId="0" borderId="0" xfId="6" applyNumberFormat="1" applyFont="1" applyFill="1"/>
    <xf numFmtId="187" fontId="11" fillId="0" borderId="12" xfId="6" applyNumberFormat="1" applyFont="1" applyFill="1" applyBorder="1"/>
    <xf numFmtId="0" fontId="11" fillId="0" borderId="0" xfId="9" applyFont="1" applyAlignment="1">
      <alignment horizontal="right"/>
    </xf>
    <xf numFmtId="187" fontId="11" fillId="0" borderId="15" xfId="6" applyNumberFormat="1" applyFont="1" applyBorder="1" applyAlignment="1">
      <alignment horizontal="center" vertical="top"/>
    </xf>
    <xf numFmtId="187" fontId="11" fillId="0" borderId="13" xfId="6" applyNumberFormat="1" applyFont="1" applyBorder="1" applyAlignment="1">
      <alignment vertical="top"/>
    </xf>
    <xf numFmtId="187" fontId="11" fillId="0" borderId="47" xfId="6" applyNumberFormat="1" applyFont="1" applyBorder="1" applyAlignment="1">
      <alignment vertical="top"/>
    </xf>
    <xf numFmtId="0" fontId="16" fillId="0" borderId="10" xfId="0" applyFont="1" applyBorder="1" applyAlignment="1">
      <alignment horizontal="left" vertical="top" wrapText="1"/>
    </xf>
    <xf numFmtId="187" fontId="16" fillId="0" borderId="10" xfId="6" applyNumberFormat="1" applyFont="1" applyBorder="1" applyAlignment="1">
      <alignment vertical="top"/>
    </xf>
    <xf numFmtId="187" fontId="16" fillId="0" borderId="11" xfId="6" applyNumberFormat="1" applyFont="1" applyBorder="1" applyAlignment="1">
      <alignment vertical="top"/>
    </xf>
    <xf numFmtId="187" fontId="16" fillId="0" borderId="11" xfId="6" applyNumberFormat="1" applyFont="1" applyBorder="1" applyAlignment="1">
      <alignment horizontal="center" vertical="top"/>
    </xf>
    <xf numFmtId="0" fontId="70" fillId="0" borderId="12" xfId="9" applyFont="1" applyBorder="1" applyAlignment="1">
      <alignment vertical="center" wrapText="1"/>
    </xf>
    <xf numFmtId="0" fontId="74" fillId="0" borderId="0" xfId="9" applyFont="1"/>
    <xf numFmtId="0" fontId="75" fillId="0" borderId="0" xfId="9" applyFont="1" applyAlignment="1">
      <alignment horizontal="center" vertical="center"/>
    </xf>
    <xf numFmtId="0" fontId="75" fillId="0" borderId="0" xfId="9" applyFont="1" applyAlignment="1">
      <alignment horizontal="center"/>
    </xf>
    <xf numFmtId="0" fontId="75" fillId="0" borderId="0" xfId="9" applyFont="1" applyAlignment="1"/>
    <xf numFmtId="0" fontId="74" fillId="0" borderId="0" xfId="9" applyFont="1" applyAlignment="1"/>
    <xf numFmtId="0" fontId="71" fillId="0" borderId="0" xfId="9" applyFont="1" applyBorder="1" applyAlignment="1">
      <alignment horizontal="center"/>
    </xf>
    <xf numFmtId="0" fontId="71" fillId="0" borderId="0" xfId="9" applyFont="1" applyBorder="1"/>
    <xf numFmtId="0" fontId="71" fillId="0" borderId="0" xfId="5" applyFont="1"/>
    <xf numFmtId="0" fontId="70" fillId="0" borderId="0" xfId="5" applyFont="1"/>
    <xf numFmtId="0" fontId="71" fillId="0" borderId="0" xfId="9" applyFont="1" applyBorder="1" applyAlignment="1">
      <alignment horizontal="center" vertical="center"/>
    </xf>
    <xf numFmtId="0" fontId="72" fillId="0" borderId="5" xfId="9" applyFont="1" applyBorder="1" applyAlignment="1">
      <alignment horizontal="center"/>
    </xf>
    <xf numFmtId="0" fontId="72" fillId="0" borderId="15" xfId="9" applyFont="1" applyBorder="1" applyAlignment="1">
      <alignment horizontal="center"/>
    </xf>
    <xf numFmtId="0" fontId="72" fillId="0" borderId="6" xfId="9" applyFont="1" applyBorder="1" applyAlignment="1">
      <alignment horizontal="center"/>
    </xf>
    <xf numFmtId="187" fontId="73" fillId="0" borderId="12" xfId="6" applyNumberFormat="1" applyFont="1" applyBorder="1"/>
    <xf numFmtId="187" fontId="70" fillId="0" borderId="12" xfId="6" applyNumberFormat="1" applyFont="1" applyFill="1" applyBorder="1"/>
    <xf numFmtId="0" fontId="70" fillId="0" borderId="14" xfId="9" applyFont="1" applyBorder="1"/>
    <xf numFmtId="187" fontId="70" fillId="0" borderId="14" xfId="6" applyNumberFormat="1" applyFont="1" applyBorder="1" applyAlignment="1">
      <alignment horizontal="center" vertical="center"/>
    </xf>
    <xf numFmtId="187" fontId="70" fillId="0" borderId="14" xfId="6" applyNumberFormat="1" applyFont="1" applyBorder="1" applyAlignment="1">
      <alignment horizontal="center"/>
    </xf>
    <xf numFmtId="187" fontId="70" fillId="0" borderId="14" xfId="6" applyNumberFormat="1" applyFont="1" applyBorder="1"/>
    <xf numFmtId="187" fontId="70" fillId="0" borderId="48" xfId="9" applyNumberFormat="1" applyFont="1" applyBorder="1"/>
    <xf numFmtId="0" fontId="70" fillId="0" borderId="0" xfId="9" applyFont="1" applyBorder="1"/>
    <xf numFmtId="187" fontId="70" fillId="0" borderId="0" xfId="6" applyNumberFormat="1" applyFont="1" applyBorder="1" applyAlignment="1">
      <alignment horizontal="center" vertical="center"/>
    </xf>
    <xf numFmtId="187" fontId="70" fillId="0" borderId="0" xfId="6" applyNumberFormat="1" applyFont="1" applyBorder="1" applyAlignment="1">
      <alignment horizontal="center"/>
    </xf>
    <xf numFmtId="187" fontId="70" fillId="0" borderId="0" xfId="9" applyNumberFormat="1" applyFont="1" applyBorder="1"/>
    <xf numFmtId="0" fontId="70" fillId="0" borderId="47" xfId="9" applyFont="1" applyBorder="1"/>
    <xf numFmtId="0" fontId="11" fillId="0" borderId="47" xfId="9" applyFont="1" applyBorder="1"/>
    <xf numFmtId="0" fontId="70" fillId="0" borderId="10" xfId="9" applyFont="1" applyBorder="1"/>
    <xf numFmtId="0" fontId="76" fillId="0" borderId="12" xfId="9" applyFont="1" applyBorder="1"/>
    <xf numFmtId="0" fontId="70" fillId="0" borderId="31" xfId="9" applyFont="1" applyBorder="1"/>
    <xf numFmtId="0" fontId="70" fillId="0" borderId="13" xfId="9" applyFont="1" applyBorder="1" applyAlignment="1">
      <alignment wrapText="1"/>
    </xf>
    <xf numFmtId="187" fontId="70" fillId="0" borderId="13" xfId="6" applyNumberFormat="1" applyFont="1" applyBorder="1" applyAlignment="1">
      <alignment horizontal="center" vertical="center"/>
    </xf>
    <xf numFmtId="187" fontId="70" fillId="0" borderId="13" xfId="6" applyNumberFormat="1" applyFont="1" applyBorder="1" applyAlignment="1">
      <alignment horizontal="center"/>
    </xf>
    <xf numFmtId="187" fontId="70" fillId="0" borderId="13" xfId="6" applyNumberFormat="1" applyFont="1" applyBorder="1"/>
    <xf numFmtId="0" fontId="70" fillId="0" borderId="12" xfId="9" applyFont="1" applyBorder="1" applyAlignment="1">
      <alignment horizontal="left" wrapText="1"/>
    </xf>
    <xf numFmtId="187" fontId="72" fillId="0" borderId="12" xfId="6" applyNumberFormat="1" applyFont="1" applyBorder="1" applyAlignment="1">
      <alignment horizontal="center" vertical="center"/>
    </xf>
    <xf numFmtId="187" fontId="72" fillId="0" borderId="12" xfId="6" applyNumberFormat="1" applyFont="1" applyBorder="1" applyAlignment="1">
      <alignment horizontal="center"/>
    </xf>
    <xf numFmtId="0" fontId="70" fillId="0" borderId="12" xfId="9" applyFont="1" applyBorder="1" applyAlignment="1">
      <alignment horizontal="left"/>
    </xf>
    <xf numFmtId="187" fontId="73" fillId="0" borderId="12" xfId="6" applyNumberFormat="1" applyFont="1" applyBorder="1" applyAlignment="1">
      <alignment horizontal="center" vertical="center"/>
    </xf>
    <xf numFmtId="187" fontId="73" fillId="0" borderId="12" xfId="6" applyNumberFormat="1" applyFont="1" applyBorder="1" applyAlignment="1">
      <alignment horizontal="center"/>
    </xf>
    <xf numFmtId="0" fontId="70" fillId="0" borderId="8" xfId="9" applyFont="1" applyBorder="1"/>
    <xf numFmtId="187" fontId="70" fillId="0" borderId="31" xfId="6" applyNumberFormat="1" applyFont="1" applyBorder="1" applyAlignment="1">
      <alignment horizontal="center" vertical="center"/>
    </xf>
    <xf numFmtId="187" fontId="70" fillId="0" borderId="15" xfId="6" applyNumberFormat="1" applyFont="1" applyBorder="1"/>
    <xf numFmtId="187" fontId="72" fillId="0" borderId="20" xfId="6" applyNumberFormat="1" applyFont="1" applyBorder="1" applyAlignment="1">
      <alignment horizontal="center" vertical="center"/>
    </xf>
    <xf numFmtId="0" fontId="16" fillId="0" borderId="12" xfId="9" applyFont="1" applyBorder="1" applyAlignment="1">
      <alignment wrapText="1"/>
    </xf>
    <xf numFmtId="187" fontId="70" fillId="0" borderId="20" xfId="6" applyNumberFormat="1" applyFont="1" applyBorder="1" applyAlignment="1">
      <alignment horizontal="center" vertical="center"/>
    </xf>
    <xf numFmtId="187" fontId="72" fillId="0" borderId="15" xfId="6" applyNumberFormat="1" applyFont="1" applyBorder="1"/>
    <xf numFmtId="0" fontId="70" fillId="0" borderId="10" xfId="9" applyFont="1" applyBorder="1" applyAlignment="1">
      <alignment wrapText="1"/>
    </xf>
    <xf numFmtId="187" fontId="78" fillId="0" borderId="0" xfId="0" applyNumberFormat="1" applyFont="1"/>
    <xf numFmtId="187" fontId="70" fillId="0" borderId="12" xfId="6" applyNumberFormat="1" applyFont="1" applyBorder="1" applyAlignment="1">
      <alignment vertical="center"/>
    </xf>
    <xf numFmtId="0" fontId="70" fillId="0" borderId="13" xfId="9" applyFont="1" applyBorder="1"/>
    <xf numFmtId="0" fontId="72" fillId="0" borderId="16" xfId="9" applyFont="1" applyBorder="1" applyAlignment="1">
      <alignment horizontal="center"/>
    </xf>
    <xf numFmtId="187" fontId="72" fillId="0" borderId="16" xfId="6" applyNumberFormat="1" applyFont="1" applyBorder="1" applyAlignment="1">
      <alignment horizontal="center" vertical="center"/>
    </xf>
    <xf numFmtId="187" fontId="72" fillId="0" borderId="16" xfId="6" applyNumberFormat="1" applyFont="1" applyBorder="1" applyAlignment="1">
      <alignment horizontal="center"/>
    </xf>
    <xf numFmtId="187" fontId="72" fillId="0" borderId="16" xfId="6" applyNumberFormat="1" applyFont="1" applyBorder="1"/>
    <xf numFmtId="0" fontId="16" fillId="11" borderId="27" xfId="0" applyFont="1" applyFill="1" applyBorder="1" applyAlignment="1">
      <alignment vertical="top"/>
    </xf>
    <xf numFmtId="0" fontId="16" fillId="11" borderId="27" xfId="0" applyFont="1" applyFill="1" applyBorder="1" applyAlignment="1">
      <alignment vertical="top" wrapText="1"/>
    </xf>
    <xf numFmtId="187" fontId="11" fillId="11" borderId="27" xfId="11" applyNumberFormat="1" applyFont="1" applyFill="1" applyBorder="1"/>
    <xf numFmtId="0" fontId="16" fillId="0" borderId="22" xfId="0" applyFont="1" applyBorder="1" applyAlignment="1">
      <alignment horizontal="left" vertical="top"/>
    </xf>
    <xf numFmtId="187" fontId="72" fillId="0" borderId="5" xfId="6" applyNumberFormat="1" applyFont="1" applyBorder="1"/>
    <xf numFmtId="0" fontId="70" fillId="0" borderId="11" xfId="9" applyFont="1" applyBorder="1"/>
    <xf numFmtId="187" fontId="77" fillId="0" borderId="50" xfId="0" applyNumberFormat="1" applyFont="1" applyBorder="1"/>
    <xf numFmtId="187" fontId="16" fillId="0" borderId="11" xfId="6" applyNumberFormat="1" applyFont="1" applyBorder="1"/>
    <xf numFmtId="0" fontId="28" fillId="0" borderId="12" xfId="0" applyFont="1" applyBorder="1" applyAlignment="1">
      <alignment horizontal="left" vertical="top" wrapText="1"/>
    </xf>
    <xf numFmtId="0" fontId="26" fillId="0" borderId="41" xfId="0" applyFont="1" applyBorder="1"/>
    <xf numFmtId="0" fontId="11" fillId="0" borderId="29" xfId="0" applyFont="1" applyBorder="1" applyAlignment="1">
      <alignment wrapText="1"/>
    </xf>
    <xf numFmtId="187" fontId="16" fillId="0" borderId="5" xfId="7" applyNumberFormat="1" applyFont="1" applyBorder="1"/>
    <xf numFmtId="187" fontId="16" fillId="0" borderId="5" xfId="6" applyNumberFormat="1" applyFont="1" applyBorder="1"/>
    <xf numFmtId="0" fontId="16" fillId="0" borderId="5" xfId="11" applyFont="1" applyBorder="1"/>
    <xf numFmtId="187" fontId="16" fillId="0" borderId="5" xfId="11" applyNumberFormat="1" applyFont="1" applyBorder="1"/>
    <xf numFmtId="0" fontId="16" fillId="0" borderId="41" xfId="0" applyFont="1" applyBorder="1" applyAlignment="1">
      <alignment vertical="top"/>
    </xf>
    <xf numFmtId="0" fontId="26" fillId="0" borderId="7" xfId="0" applyFont="1" applyBorder="1"/>
    <xf numFmtId="0" fontId="11" fillId="0" borderId="7" xfId="0" applyFont="1" applyBorder="1" applyAlignment="1">
      <alignment wrapText="1"/>
    </xf>
    <xf numFmtId="187" fontId="16" fillId="0" borderId="7" xfId="7" applyNumberFormat="1" applyFont="1" applyBorder="1"/>
    <xf numFmtId="187" fontId="16" fillId="0" borderId="7" xfId="6" applyNumberFormat="1" applyFont="1" applyBorder="1"/>
    <xf numFmtId="0" fontId="16" fillId="0" borderId="7" xfId="11" applyFont="1" applyBorder="1"/>
    <xf numFmtId="187" fontId="16" fillId="0" borderId="7" xfId="11" applyNumberFormat="1" applyFont="1" applyBorder="1"/>
    <xf numFmtId="187" fontId="11" fillId="0" borderId="27" xfId="7" applyNumberFormat="1" applyFont="1" applyBorder="1"/>
    <xf numFmtId="187" fontId="11" fillId="0" borderId="5" xfId="7" applyNumberFormat="1" applyFont="1" applyBorder="1"/>
    <xf numFmtId="187" fontId="16" fillId="11" borderId="27" xfId="2" applyNumberFormat="1" applyFont="1" applyFill="1" applyBorder="1"/>
    <xf numFmtId="187" fontId="16" fillId="11" borderId="27" xfId="11" applyNumberFormat="1" applyFont="1" applyFill="1" applyBorder="1"/>
    <xf numFmtId="187" fontId="11" fillId="0" borderId="27" xfId="11" applyNumberFormat="1" applyFont="1" applyBorder="1"/>
    <xf numFmtId="187" fontId="11" fillId="0" borderId="27" xfId="11" applyNumberFormat="1" applyFont="1" applyBorder="1" applyAlignment="1">
      <alignment horizontal="center"/>
    </xf>
    <xf numFmtId="187" fontId="16" fillId="0" borderId="27" xfId="11" applyNumberFormat="1" applyFont="1" applyBorder="1" applyAlignment="1">
      <alignment horizontal="center" vertical="center"/>
    </xf>
    <xf numFmtId="3" fontId="11" fillId="0" borderId="27" xfId="11" applyNumberFormat="1" applyFont="1" applyBorder="1"/>
    <xf numFmtId="0" fontId="79" fillId="0" borderId="12" xfId="0" applyFont="1" applyBorder="1" applyAlignment="1">
      <alignment vertical="center"/>
    </xf>
    <xf numFmtId="0" fontId="32" fillId="0" borderId="13" xfId="0" applyFont="1" applyBorder="1" applyAlignment="1">
      <alignment vertical="top"/>
    </xf>
    <xf numFmtId="187" fontId="32" fillId="0" borderId="13" xfId="6" applyNumberFormat="1" applyFont="1" applyBorder="1" applyAlignment="1">
      <alignment vertical="top"/>
    </xf>
    <xf numFmtId="49" fontId="32" fillId="0" borderId="13" xfId="0" applyNumberFormat="1" applyFont="1" applyBorder="1" applyAlignment="1">
      <alignment vertical="top" wrapText="1"/>
    </xf>
    <xf numFmtId="0" fontId="68" fillId="0" borderId="12" xfId="9" applyFont="1" applyBorder="1"/>
    <xf numFmtId="187" fontId="62" fillId="0" borderId="0" xfId="6" applyNumberFormat="1" applyFont="1" applyBorder="1" applyAlignment="1"/>
    <xf numFmtId="0" fontId="65" fillId="0" borderId="0" xfId="9" applyFont="1" applyBorder="1" applyAlignment="1"/>
    <xf numFmtId="0" fontId="11" fillId="0" borderId="0" xfId="9" applyFont="1" applyBorder="1"/>
    <xf numFmtId="0" fontId="11" fillId="0" borderId="7" xfId="9" applyFont="1" applyBorder="1"/>
    <xf numFmtId="0" fontId="80" fillId="0" borderId="12" xfId="0" applyFont="1" applyBorder="1"/>
    <xf numFmtId="0" fontId="11" fillId="0" borderId="12" xfId="13" applyFont="1" applyBorder="1" applyAlignment="1"/>
    <xf numFmtId="0" fontId="19" fillId="0" borderId="12" xfId="0" applyFont="1" applyBorder="1" applyAlignment="1">
      <alignment horizontal="center" vertical="top"/>
    </xf>
    <xf numFmtId="0" fontId="19" fillId="0" borderId="12" xfId="0" applyFont="1" applyBorder="1" applyAlignment="1">
      <alignment wrapText="1"/>
    </xf>
    <xf numFmtId="43" fontId="19" fillId="0" borderId="12" xfId="6" applyFont="1" applyBorder="1" applyAlignment="1">
      <alignment vertical="top"/>
    </xf>
    <xf numFmtId="0" fontId="82" fillId="0" borderId="13" xfId="0" applyFont="1" applyBorder="1" applyAlignment="1">
      <alignment vertical="top"/>
    </xf>
    <xf numFmtId="0" fontId="34" fillId="0" borderId="12" xfId="0" applyFont="1" applyBorder="1" applyAlignment="1">
      <alignment horizontal="center"/>
    </xf>
    <xf numFmtId="0" fontId="34" fillId="0" borderId="12" xfId="0" applyFont="1" applyBorder="1"/>
    <xf numFmtId="43" fontId="34" fillId="0" borderId="12" xfId="6" applyFont="1" applyBorder="1" applyAlignment="1"/>
    <xf numFmtId="43" fontId="34" fillId="0" borderId="20" xfId="6" applyFont="1" applyBorder="1" applyAlignment="1"/>
    <xf numFmtId="0" fontId="83" fillId="0" borderId="12" xfId="0" applyFont="1" applyBorder="1" applyAlignment="1">
      <alignment vertical="center" wrapText="1"/>
    </xf>
    <xf numFmtId="0" fontId="34" fillId="0" borderId="14" xfId="0" applyFont="1" applyBorder="1" applyAlignment="1">
      <alignment horizontal="center"/>
    </xf>
    <xf numFmtId="0" fontId="34" fillId="0" borderId="14" xfId="0" applyFont="1" applyBorder="1"/>
    <xf numFmtId="43" fontId="34" fillId="0" borderId="14" xfId="6" applyFont="1" applyBorder="1" applyAlignment="1"/>
    <xf numFmtId="0" fontId="19" fillId="0" borderId="14" xfId="0" applyFont="1" applyBorder="1"/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vertical="top" wrapText="1"/>
    </xf>
    <xf numFmtId="43" fontId="19" fillId="0" borderId="10" xfId="6" applyFont="1" applyBorder="1" applyAlignment="1">
      <alignment vertical="top"/>
    </xf>
    <xf numFmtId="0" fontId="82" fillId="0" borderId="10" xfId="0" applyFont="1" applyBorder="1" applyAlignment="1">
      <alignment vertical="top"/>
    </xf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83" fillId="0" borderId="12" xfId="0" quotePrefix="1" applyFont="1" applyBorder="1" applyAlignment="1">
      <alignment vertical="center" wrapText="1"/>
    </xf>
    <xf numFmtId="0" fontId="19" fillId="0" borderId="10" xfId="0" applyFont="1" applyBorder="1"/>
    <xf numFmtId="0" fontId="19" fillId="0" borderId="0" xfId="0" applyFont="1"/>
    <xf numFmtId="0" fontId="19" fillId="0" borderId="14" xfId="0" applyFont="1" applyBorder="1" applyAlignment="1">
      <alignment horizontal="center"/>
    </xf>
    <xf numFmtId="43" fontId="19" fillId="0" borderId="14" xfId="6" applyFont="1" applyBorder="1" applyAlignment="1"/>
    <xf numFmtId="0" fontId="19" fillId="0" borderId="10" xfId="0" applyFont="1" applyBorder="1" applyAlignment="1">
      <alignment horizontal="center"/>
    </xf>
    <xf numFmtId="0" fontId="83" fillId="0" borderId="10" xfId="0" quotePrefix="1" applyFont="1" applyBorder="1" applyAlignment="1">
      <alignment vertical="center" wrapText="1"/>
    </xf>
    <xf numFmtId="0" fontId="83" fillId="2" borderId="12" xfId="0" quotePrefix="1" applyFont="1" applyFill="1" applyBorder="1" applyAlignment="1">
      <alignment vertical="center" wrapText="1"/>
    </xf>
    <xf numFmtId="0" fontId="83" fillId="0" borderId="13" xfId="0" quotePrefix="1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top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82" fillId="0" borderId="11" xfId="0" applyFont="1" applyBorder="1"/>
    <xf numFmtId="0" fontId="84" fillId="10" borderId="12" xfId="8" applyFont="1" applyFill="1" applyBorder="1" applyAlignment="1">
      <alignment vertical="center" wrapText="1"/>
    </xf>
    <xf numFmtId="0" fontId="82" fillId="0" borderId="12" xfId="0" applyFont="1" applyBorder="1"/>
    <xf numFmtId="0" fontId="45" fillId="0" borderId="12" xfId="0" applyFont="1" applyBorder="1" applyAlignment="1">
      <alignment vertical="center" wrapText="1"/>
    </xf>
    <xf numFmtId="0" fontId="19" fillId="0" borderId="9" xfId="0" applyFont="1" applyBorder="1"/>
    <xf numFmtId="0" fontId="45" fillId="0" borderId="10" xfId="0" applyFont="1" applyBorder="1" applyAlignment="1">
      <alignment vertical="center" wrapText="1"/>
    </xf>
    <xf numFmtId="0" fontId="19" fillId="0" borderId="47" xfId="0" applyFont="1" applyBorder="1"/>
    <xf numFmtId="0" fontId="45" fillId="0" borderId="13" xfId="0" applyFont="1" applyBorder="1" applyAlignment="1">
      <alignment vertical="center" wrapText="1"/>
    </xf>
    <xf numFmtId="0" fontId="83" fillId="10" borderId="12" xfId="8" applyFont="1" applyFill="1" applyBorder="1" applyAlignment="1">
      <alignment vertical="center" wrapText="1"/>
    </xf>
    <xf numFmtId="0" fontId="45" fillId="0" borderId="12" xfId="0" applyFont="1" applyBorder="1" applyAlignment="1">
      <alignment vertical="center"/>
    </xf>
    <xf numFmtId="0" fontId="45" fillId="0" borderId="12" xfId="0" quotePrefix="1" applyFont="1" applyBorder="1" applyAlignment="1">
      <alignment vertical="center" wrapText="1"/>
    </xf>
    <xf numFmtId="0" fontId="83" fillId="0" borderId="12" xfId="0" applyFont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vertical="center"/>
    </xf>
    <xf numFmtId="0" fontId="85" fillId="0" borderId="12" xfId="0" quotePrefix="1" applyFont="1" applyBorder="1" applyAlignment="1">
      <alignment vertical="center" wrapText="1"/>
    </xf>
    <xf numFmtId="0" fontId="45" fillId="0" borderId="12" xfId="0" applyFont="1" applyBorder="1"/>
    <xf numFmtId="0" fontId="19" fillId="0" borderId="12" xfId="0" quotePrefix="1" applyFont="1" applyBorder="1" applyAlignment="1">
      <alignment wrapText="1"/>
    </xf>
    <xf numFmtId="0" fontId="19" fillId="0" borderId="10" xfId="0" quotePrefix="1" applyFont="1" applyBorder="1" applyAlignment="1">
      <alignment wrapText="1"/>
    </xf>
    <xf numFmtId="0" fontId="19" fillId="0" borderId="32" xfId="0" applyFont="1" applyBorder="1" applyAlignment="1">
      <alignment horizontal="center"/>
    </xf>
    <xf numFmtId="43" fontId="19" fillId="0" borderId="32" xfId="6" applyFont="1" applyBorder="1" applyAlignment="1"/>
    <xf numFmtId="0" fontId="19" fillId="0" borderId="12" xfId="16" applyFont="1" applyBorder="1" applyAlignment="1">
      <alignment horizontal="center"/>
    </xf>
    <xf numFmtId="0" fontId="19" fillId="0" borderId="32" xfId="16" applyFont="1" applyBorder="1" applyAlignment="1">
      <alignment horizontal="center"/>
    </xf>
    <xf numFmtId="43" fontId="19" fillId="0" borderId="13" xfId="17" applyFont="1" applyBorder="1" applyAlignment="1"/>
    <xf numFmtId="43" fontId="19" fillId="0" borderId="47" xfId="17" applyFont="1" applyBorder="1" applyAlignment="1"/>
    <xf numFmtId="0" fontId="19" fillId="0" borderId="14" xfId="16" applyFont="1" applyBorder="1" applyAlignment="1">
      <alignment horizontal="center"/>
    </xf>
    <xf numFmtId="0" fontId="19" fillId="0" borderId="14" xfId="16" applyFont="1" applyBorder="1"/>
    <xf numFmtId="43" fontId="19" fillId="0" borderId="14" xfId="17" applyFont="1" applyBorder="1" applyAlignment="1"/>
    <xf numFmtId="0" fontId="19" fillId="0" borderId="15" xfId="16" applyFont="1" applyBorder="1" applyAlignment="1">
      <alignment horizontal="center"/>
    </xf>
    <xf numFmtId="0" fontId="19" fillId="0" borderId="15" xfId="16" applyFont="1" applyBorder="1"/>
    <xf numFmtId="43" fontId="19" fillId="0" borderId="15" xfId="17" applyFont="1" applyBorder="1" applyAlignment="1"/>
    <xf numFmtId="0" fontId="19" fillId="0" borderId="15" xfId="16" applyFont="1" applyBorder="1" applyAlignment="1">
      <alignment vertical="center" wrapText="1"/>
    </xf>
    <xf numFmtId="0" fontId="19" fillId="0" borderId="10" xfId="16" applyFont="1" applyBorder="1" applyAlignment="1">
      <alignment horizontal="center"/>
    </xf>
    <xf numFmtId="0" fontId="19" fillId="0" borderId="10" xfId="16" applyFont="1" applyBorder="1"/>
    <xf numFmtId="0" fontId="19" fillId="0" borderId="36" xfId="16" applyFont="1" applyBorder="1" applyAlignment="1">
      <alignment horizontal="center"/>
    </xf>
    <xf numFmtId="43" fontId="19" fillId="0" borderId="10" xfId="17" applyFont="1" applyBorder="1" applyAlignment="1"/>
    <xf numFmtId="0" fontId="19" fillId="0" borderId="10" xfId="16" applyFont="1" applyBorder="1" applyAlignment="1">
      <alignment vertical="center" wrapText="1"/>
    </xf>
    <xf numFmtId="43" fontId="19" fillId="0" borderId="8" xfId="17" applyFont="1" applyBorder="1" applyAlignment="1"/>
    <xf numFmtId="0" fontId="19" fillId="0" borderId="13" xfId="16" applyFont="1" applyBorder="1" applyAlignment="1">
      <alignment horizontal="center"/>
    </xf>
    <xf numFmtId="0" fontId="19" fillId="0" borderId="13" xfId="16" applyFont="1" applyBorder="1"/>
    <xf numFmtId="0" fontId="19" fillId="0" borderId="13" xfId="16" applyFont="1" applyBorder="1" applyAlignment="1">
      <alignment vertical="center" wrapText="1"/>
    </xf>
    <xf numFmtId="0" fontId="19" fillId="0" borderId="12" xfId="16" applyFont="1" applyBorder="1"/>
    <xf numFmtId="43" fontId="19" fillId="0" borderId="12" xfId="17" applyFont="1" applyBorder="1" applyAlignment="1"/>
    <xf numFmtId="0" fontId="19" fillId="0" borderId="12" xfId="16" applyFont="1" applyBorder="1" applyAlignment="1">
      <alignment vertical="center" wrapText="1"/>
    </xf>
    <xf numFmtId="0" fontId="19" fillId="0" borderId="4" xfId="16" applyFont="1" applyBorder="1" applyAlignment="1">
      <alignment horizontal="center"/>
    </xf>
    <xf numFmtId="43" fontId="19" fillId="0" borderId="0" xfId="17" applyFont="1" applyBorder="1" applyAlignment="1"/>
    <xf numFmtId="0" fontId="81" fillId="0" borderId="12" xfId="16" applyFont="1" applyBorder="1" applyAlignment="1">
      <alignment vertical="center" wrapText="1"/>
    </xf>
    <xf numFmtId="0" fontId="19" fillId="0" borderId="12" xfId="0" applyFont="1" applyBorder="1" applyAlignment="1">
      <alignment vertical="top"/>
    </xf>
    <xf numFmtId="0" fontId="83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horizontal="center"/>
    </xf>
    <xf numFmtId="43" fontId="19" fillId="0" borderId="11" xfId="6" applyFont="1" applyBorder="1" applyAlignment="1"/>
    <xf numFmtId="0" fontId="83" fillId="2" borderId="12" xfId="0" applyFont="1" applyFill="1" applyBorder="1" applyAlignment="1">
      <alignment vertical="center" wrapText="1"/>
    </xf>
    <xf numFmtId="0" fontId="45" fillId="0" borderId="13" xfId="0" quotePrefix="1" applyFont="1" applyBorder="1" applyAlignment="1">
      <alignment vertical="center"/>
    </xf>
    <xf numFmtId="0" fontId="34" fillId="0" borderId="13" xfId="0" applyFont="1" applyBorder="1" applyAlignment="1">
      <alignment horizontal="center"/>
    </xf>
    <xf numFmtId="0" fontId="34" fillId="0" borderId="13" xfId="0" applyFont="1" applyBorder="1"/>
    <xf numFmtId="43" fontId="34" fillId="0" borderId="13" xfId="6" applyFont="1" applyBorder="1" applyAlignment="1"/>
    <xf numFmtId="43" fontId="34" fillId="0" borderId="31" xfId="6" applyFont="1" applyBorder="1" applyAlignment="1"/>
    <xf numFmtId="0" fontId="45" fillId="0" borderId="10" xfId="0" applyFont="1" applyBorder="1" applyAlignment="1"/>
    <xf numFmtId="0" fontId="82" fillId="0" borderId="10" xfId="0" applyFont="1" applyBorder="1"/>
    <xf numFmtId="0" fontId="84" fillId="10" borderId="14" xfId="8" applyFont="1" applyFill="1" applyBorder="1" applyAlignment="1">
      <alignment vertical="center" wrapText="1"/>
    </xf>
    <xf numFmtId="0" fontId="19" fillId="0" borderId="48" xfId="0" applyFont="1" applyBorder="1"/>
    <xf numFmtId="0" fontId="83" fillId="10" borderId="14" xfId="8" applyFont="1" applyFill="1" applyBorder="1" applyAlignment="1">
      <alignment vertical="center" wrapText="1"/>
    </xf>
    <xf numFmtId="0" fontId="45" fillId="0" borderId="14" xfId="0" applyFont="1" applyBorder="1" applyAlignment="1">
      <alignment vertical="center"/>
    </xf>
    <xf numFmtId="0" fontId="19" fillId="0" borderId="14" xfId="0" quotePrefix="1" applyFont="1" applyBorder="1" applyAlignment="1">
      <alignment wrapText="1"/>
    </xf>
    <xf numFmtId="0" fontId="19" fillId="0" borderId="10" xfId="16" quotePrefix="1" applyFont="1" applyBorder="1" applyAlignment="1">
      <alignment vertical="center" wrapText="1"/>
    </xf>
    <xf numFmtId="0" fontId="82" fillId="0" borderId="15" xfId="16" applyFont="1" applyBorder="1"/>
    <xf numFmtId="0" fontId="19" fillId="0" borderId="38" xfId="0" applyFont="1" applyBorder="1" applyAlignment="1">
      <alignment horizontal="center"/>
    </xf>
    <xf numFmtId="43" fontId="19" fillId="0" borderId="48" xfId="6" applyFont="1" applyBorder="1" applyAlignment="1"/>
    <xf numFmtId="0" fontId="81" fillId="0" borderId="14" xfId="0" applyFont="1" applyBorder="1" applyAlignment="1">
      <alignment vertical="center" wrapText="1"/>
    </xf>
    <xf numFmtId="43" fontId="19" fillId="0" borderId="31" xfId="17" applyFont="1" applyBorder="1" applyAlignment="1"/>
    <xf numFmtId="43" fontId="11" fillId="0" borderId="10" xfId="13" applyNumberFormat="1" applyFont="1" applyBorder="1"/>
    <xf numFmtId="0" fontId="11" fillId="0" borderId="37" xfId="13" applyFont="1" applyBorder="1" applyAlignment="1">
      <alignment horizontal="center"/>
    </xf>
    <xf numFmtId="0" fontId="11" fillId="0" borderId="14" xfId="13" applyFont="1" applyBorder="1"/>
    <xf numFmtId="0" fontId="11" fillId="0" borderId="14" xfId="13" applyFont="1" applyBorder="1" applyAlignment="1">
      <alignment horizontal="center"/>
    </xf>
    <xf numFmtId="0" fontId="11" fillId="0" borderId="38" xfId="13" applyFont="1" applyBorder="1" applyAlignment="1">
      <alignment horizontal="center"/>
    </xf>
    <xf numFmtId="0" fontId="19" fillId="0" borderId="21" xfId="16" applyFont="1" applyBorder="1" applyAlignment="1">
      <alignment horizontal="center"/>
    </xf>
    <xf numFmtId="43" fontId="19" fillId="0" borderId="9" xfId="17" applyFont="1" applyBorder="1" applyAlignment="1"/>
    <xf numFmtId="0" fontId="19" fillId="0" borderId="38" xfId="16" applyFont="1" applyBorder="1" applyAlignment="1">
      <alignment horizontal="center"/>
    </xf>
    <xf numFmtId="43" fontId="19" fillId="0" borderId="48" xfId="17" applyFont="1" applyBorder="1" applyAlignment="1"/>
    <xf numFmtId="0" fontId="81" fillId="0" borderId="14" xfId="16" applyFont="1" applyBorder="1" applyAlignment="1">
      <alignment vertical="center" wrapText="1"/>
    </xf>
    <xf numFmtId="0" fontId="43" fillId="0" borderId="12" xfId="13" applyFont="1" applyBorder="1" applyAlignment="1"/>
    <xf numFmtId="0" fontId="11" fillId="0" borderId="45" xfId="13" applyFont="1" applyBorder="1" applyAlignment="1">
      <alignment horizontal="center"/>
    </xf>
    <xf numFmtId="0" fontId="11" fillId="0" borderId="45" xfId="13" applyFont="1" applyBorder="1"/>
    <xf numFmtId="0" fontId="11" fillId="0" borderId="0" xfId="13" applyFont="1" applyBorder="1" applyAlignment="1">
      <alignment horizontal="center"/>
    </xf>
    <xf numFmtId="0" fontId="11" fillId="0" borderId="0" xfId="13" applyFont="1" applyBorder="1"/>
    <xf numFmtId="0" fontId="19" fillId="0" borderId="0" xfId="13" applyFont="1" applyBorder="1"/>
    <xf numFmtId="0" fontId="86" fillId="0" borderId="12" xfId="0" applyFont="1" applyBorder="1"/>
    <xf numFmtId="0" fontId="43" fillId="0" borderId="12" xfId="13" applyFont="1" applyBorder="1"/>
    <xf numFmtId="0" fontId="43" fillId="0" borderId="14" xfId="13" applyFont="1" applyBorder="1"/>
    <xf numFmtId="0" fontId="43" fillId="0" borderId="45" xfId="13" applyFont="1" applyBorder="1"/>
    <xf numFmtId="0" fontId="43" fillId="0" borderId="0" xfId="13" applyFont="1" applyBorder="1"/>
    <xf numFmtId="0" fontId="83" fillId="0" borderId="14" xfId="0" applyFont="1" applyBorder="1" applyAlignment="1">
      <alignment horizontal="left" vertical="center" wrapText="1"/>
    </xf>
    <xf numFmtId="0" fontId="85" fillId="0" borderId="13" xfId="0" quotePrefix="1" applyFont="1" applyBorder="1" applyAlignment="1">
      <alignment vertical="center" wrapText="1"/>
    </xf>
    <xf numFmtId="0" fontId="83" fillId="10" borderId="13" xfId="8" applyFont="1" applyFill="1" applyBorder="1" applyAlignment="1">
      <alignment vertical="center" wrapText="1"/>
    </xf>
    <xf numFmtId="0" fontId="19" fillId="0" borderId="0" xfId="0" applyFont="1" applyBorder="1"/>
    <xf numFmtId="0" fontId="45" fillId="0" borderId="11" xfId="0" applyFont="1" applyBorder="1" applyAlignment="1">
      <alignment vertical="center"/>
    </xf>
    <xf numFmtId="0" fontId="19" fillId="0" borderId="8" xfId="0" applyFont="1" applyBorder="1"/>
    <xf numFmtId="0" fontId="87" fillId="0" borderId="12" xfId="9" applyFont="1" applyBorder="1" applyAlignment="1">
      <alignment vertical="center"/>
    </xf>
    <xf numFmtId="0" fontId="47" fillId="2" borderId="12" xfId="11" applyFont="1" applyFill="1" applyBorder="1"/>
    <xf numFmtId="49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7" fillId="0" borderId="0" xfId="0" applyFont="1" applyFill="1" applyAlignment="1">
      <alignment horizontal="center"/>
    </xf>
    <xf numFmtId="0" fontId="11" fillId="0" borderId="0" xfId="11" applyFont="1" applyAlignment="1">
      <alignment horizontal="right"/>
    </xf>
    <xf numFmtId="0" fontId="17" fillId="0" borderId="0" xfId="11" applyFont="1" applyAlignment="1">
      <alignment horizontal="center" vertical="center"/>
    </xf>
    <xf numFmtId="0" fontId="11" fillId="0" borderId="5" xfId="11" applyFont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22" xfId="11" applyFont="1" applyBorder="1" applyAlignment="1">
      <alignment horizontal="center"/>
    </xf>
    <xf numFmtId="0" fontId="11" fillId="0" borderId="23" xfId="11" applyFont="1" applyBorder="1" applyAlignment="1">
      <alignment horizontal="center"/>
    </xf>
    <xf numFmtId="0" fontId="11" fillId="0" borderId="27" xfId="11" applyFont="1" applyBorder="1" applyAlignment="1">
      <alignment horizontal="center"/>
    </xf>
    <xf numFmtId="0" fontId="11" fillId="0" borderId="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7" fillId="0" borderId="0" xfId="11" applyFont="1" applyAlignment="1">
      <alignment horizontal="center"/>
    </xf>
    <xf numFmtId="0" fontId="11" fillId="0" borderId="15" xfId="11" applyFont="1" applyBorder="1" applyAlignment="1">
      <alignment horizontal="center" vertical="center"/>
    </xf>
    <xf numFmtId="0" fontId="11" fillId="0" borderId="44" xfId="11" applyFont="1" applyBorder="1" applyAlignment="1">
      <alignment horizontal="center"/>
    </xf>
    <xf numFmtId="0" fontId="11" fillId="0" borderId="13" xfId="11" applyFont="1" applyBorder="1" applyAlignment="1">
      <alignment horizontal="left" vertical="top" wrapText="1"/>
    </xf>
    <xf numFmtId="0" fontId="11" fillId="0" borderId="15" xfId="11" applyFont="1" applyBorder="1" applyAlignment="1">
      <alignment horizontal="left" vertical="top" wrapText="1"/>
    </xf>
    <xf numFmtId="0" fontId="11" fillId="0" borderId="10" xfId="11" applyFont="1" applyBorder="1" applyAlignment="1">
      <alignment horizontal="left" vertical="top" wrapText="1"/>
    </xf>
    <xf numFmtId="0" fontId="11" fillId="0" borderId="22" xfId="11" applyFont="1" applyBorder="1" applyAlignment="1">
      <alignment horizontal="center" wrapText="1"/>
    </xf>
    <xf numFmtId="0" fontId="11" fillId="0" borderId="44" xfId="11" applyFont="1" applyBorder="1" applyAlignment="1">
      <alignment horizontal="center" wrapText="1"/>
    </xf>
    <xf numFmtId="0" fontId="11" fillId="0" borderId="23" xfId="11" applyFont="1" applyBorder="1" applyAlignment="1">
      <alignment horizontal="center" wrapText="1"/>
    </xf>
    <xf numFmtId="0" fontId="11" fillId="0" borderId="27" xfId="11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0" xfId="11" applyFont="1" applyAlignment="1">
      <alignment horizontal="center" vertical="center"/>
    </xf>
    <xf numFmtId="0" fontId="11" fillId="0" borderId="41" xfId="11" applyFont="1" applyBorder="1" applyAlignment="1">
      <alignment horizontal="center" vertical="center" wrapText="1"/>
    </xf>
    <xf numFmtId="0" fontId="11" fillId="0" borderId="29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left" wrapText="1"/>
    </xf>
    <xf numFmtId="0" fontId="16" fillId="11" borderId="23" xfId="0" applyFont="1" applyFill="1" applyBorder="1" applyAlignment="1">
      <alignment horizontal="left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1" fillId="11" borderId="22" xfId="0" applyFont="1" applyFill="1" applyBorder="1" applyAlignment="1">
      <alignment horizontal="left" vertical="top" wrapText="1"/>
    </xf>
    <xf numFmtId="0" fontId="11" fillId="11" borderId="23" xfId="0" applyFont="1" applyFill="1" applyBorder="1" applyAlignment="1">
      <alignment horizontal="left" vertical="top" wrapText="1"/>
    </xf>
    <xf numFmtId="0" fontId="57" fillId="0" borderId="0" xfId="0" applyFont="1" applyAlignment="1">
      <alignment horizontal="center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/>
    </xf>
    <xf numFmtId="0" fontId="67" fillId="0" borderId="23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wrapText="1"/>
    </xf>
    <xf numFmtId="0" fontId="28" fillId="0" borderId="10" xfId="0" applyFont="1" applyBorder="1" applyAlignment="1">
      <alignment horizontal="left"/>
    </xf>
    <xf numFmtId="0" fontId="32" fillId="0" borderId="13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 wrapText="1"/>
    </xf>
    <xf numFmtId="0" fontId="32" fillId="0" borderId="10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wrapText="1"/>
    </xf>
    <xf numFmtId="0" fontId="72" fillId="0" borderId="5" xfId="9" applyFont="1" applyBorder="1" applyAlignment="1">
      <alignment horizontal="center" vertical="center" wrapText="1"/>
    </xf>
    <xf numFmtId="0" fontId="72" fillId="0" borderId="15" xfId="9" applyFont="1" applyBorder="1" applyAlignment="1">
      <alignment horizontal="center" vertical="center" wrapText="1"/>
    </xf>
    <xf numFmtId="0" fontId="72" fillId="0" borderId="6" xfId="9" applyFont="1" applyBorder="1" applyAlignment="1">
      <alignment horizontal="center" vertical="center" wrapText="1"/>
    </xf>
    <xf numFmtId="0" fontId="72" fillId="0" borderId="22" xfId="9" applyFont="1" applyBorder="1" applyAlignment="1">
      <alignment horizontal="center"/>
    </xf>
    <xf numFmtId="0" fontId="72" fillId="0" borderId="23" xfId="9" applyFont="1" applyBorder="1" applyAlignment="1">
      <alignment horizontal="center"/>
    </xf>
    <xf numFmtId="0" fontId="72" fillId="0" borderId="44" xfId="9" applyFont="1" applyBorder="1" applyAlignment="1">
      <alignment horizontal="center"/>
    </xf>
    <xf numFmtId="0" fontId="72" fillId="0" borderId="5" xfId="9" applyFont="1" applyBorder="1" applyAlignment="1">
      <alignment horizontal="center" vertical="center"/>
    </xf>
    <xf numFmtId="0" fontId="72" fillId="0" borderId="15" xfId="9" applyFont="1" applyBorder="1" applyAlignment="1">
      <alignment horizontal="center" vertical="center"/>
    </xf>
    <xf numFmtId="0" fontId="72" fillId="0" borderId="6" xfId="9" applyFont="1" applyBorder="1" applyAlignment="1">
      <alignment horizontal="center" vertical="center"/>
    </xf>
    <xf numFmtId="0" fontId="70" fillId="0" borderId="0" xfId="5" applyFont="1" applyAlignment="1">
      <alignment horizontal="left" vertical="top" wrapText="1"/>
    </xf>
    <xf numFmtId="0" fontId="62" fillId="0" borderId="0" xfId="5" applyFont="1" applyAlignment="1">
      <alignment horizontal="left" vertical="top" wrapText="1"/>
    </xf>
    <xf numFmtId="0" fontId="32" fillId="0" borderId="0" xfId="5" applyFont="1" applyAlignment="1">
      <alignment horizontal="left" vertical="top" wrapText="1"/>
    </xf>
    <xf numFmtId="0" fontId="61" fillId="0" borderId="22" xfId="9" applyFont="1" applyBorder="1" applyAlignment="1">
      <alignment horizontal="center"/>
    </xf>
    <xf numFmtId="0" fontId="61" fillId="0" borderId="23" xfId="9" applyFont="1" applyBorder="1" applyAlignment="1">
      <alignment horizontal="center"/>
    </xf>
    <xf numFmtId="0" fontId="61" fillId="0" borderId="27" xfId="9" applyFont="1" applyBorder="1" applyAlignment="1">
      <alignment horizontal="center"/>
    </xf>
    <xf numFmtId="0" fontId="66" fillId="0" borderId="7" xfId="5" applyFont="1" applyBorder="1" applyAlignment="1">
      <alignment horizontal="center"/>
    </xf>
    <xf numFmtId="0" fontId="61" fillId="0" borderId="5" xfId="9" applyFont="1" applyBorder="1" applyAlignment="1">
      <alignment horizontal="center" vertical="center" wrapText="1"/>
    </xf>
    <xf numFmtId="0" fontId="61" fillId="0" borderId="15" xfId="9" applyFont="1" applyBorder="1" applyAlignment="1">
      <alignment horizontal="center" vertical="center" wrapText="1"/>
    </xf>
    <xf numFmtId="0" fontId="61" fillId="0" borderId="6" xfId="9" applyFont="1" applyBorder="1" applyAlignment="1">
      <alignment horizontal="center" vertical="center" wrapText="1"/>
    </xf>
    <xf numFmtId="0" fontId="61" fillId="0" borderId="44" xfId="9" applyFont="1" applyBorder="1" applyAlignment="1">
      <alignment horizontal="center"/>
    </xf>
    <xf numFmtId="0" fontId="61" fillId="0" borderId="5" xfId="9" applyFont="1" applyBorder="1" applyAlignment="1">
      <alignment horizontal="center" vertical="center"/>
    </xf>
    <xf numFmtId="0" fontId="61" fillId="0" borderId="15" xfId="9" applyFont="1" applyBorder="1" applyAlignment="1">
      <alignment horizontal="center" vertical="center"/>
    </xf>
    <xf numFmtId="0" fontId="61" fillId="0" borderId="6" xfId="9" applyFont="1" applyBorder="1" applyAlignment="1">
      <alignment horizontal="center" vertical="center"/>
    </xf>
    <xf numFmtId="0" fontId="64" fillId="0" borderId="0" xfId="9" applyFont="1" applyAlignment="1">
      <alignment horizontal="center"/>
    </xf>
    <xf numFmtId="0" fontId="32" fillId="0" borderId="0" xfId="9" applyFont="1" applyAlignment="1">
      <alignment horizontal="left" vertical="top" wrapText="1"/>
    </xf>
    <xf numFmtId="0" fontId="32" fillId="0" borderId="0" xfId="9" applyFont="1" applyAlignment="1">
      <alignment horizontal="left" vertical="top"/>
    </xf>
    <xf numFmtId="0" fontId="66" fillId="0" borderId="7" xfId="9" applyFont="1" applyBorder="1" applyAlignment="1">
      <alignment horizontal="left"/>
    </xf>
    <xf numFmtId="0" fontId="61" fillId="0" borderId="6" xfId="9" applyFont="1" applyBorder="1" applyAlignment="1">
      <alignment horizontal="center"/>
    </xf>
    <xf numFmtId="0" fontId="61" fillId="0" borderId="1" xfId="9" applyFont="1" applyBorder="1" applyAlignment="1">
      <alignment horizontal="center"/>
    </xf>
    <xf numFmtId="0" fontId="72" fillId="0" borderId="27" xfId="9" applyFont="1" applyBorder="1" applyAlignment="1">
      <alignment horizontal="center"/>
    </xf>
    <xf numFmtId="0" fontId="71" fillId="0" borderId="7" xfId="5" applyFont="1" applyBorder="1" applyAlignment="1">
      <alignment horizontal="center"/>
    </xf>
    <xf numFmtId="0" fontId="10" fillId="0" borderId="0" xfId="11" applyFont="1" applyAlignment="1">
      <alignment horizontal="right"/>
    </xf>
    <xf numFmtId="0" fontId="10" fillId="0" borderId="27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1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27" fillId="0" borderId="0" xfId="11" applyFont="1" applyAlignment="1">
      <alignment horizontal="center"/>
    </xf>
    <xf numFmtId="0" fontId="27" fillId="0" borderId="0" xfId="11" applyFont="1" applyAlignment="1">
      <alignment horizontal="right"/>
    </xf>
    <xf numFmtId="0" fontId="32" fillId="0" borderId="22" xfId="11" applyFont="1" applyBorder="1" applyAlignment="1">
      <alignment horizontal="center"/>
    </xf>
    <xf numFmtId="0" fontId="32" fillId="0" borderId="44" xfId="11" applyFont="1" applyBorder="1" applyAlignment="1">
      <alignment horizontal="center"/>
    </xf>
    <xf numFmtId="0" fontId="32" fillId="0" borderId="23" xfId="11" applyFont="1" applyBorder="1" applyAlignment="1">
      <alignment horizontal="center"/>
    </xf>
    <xf numFmtId="0" fontId="16" fillId="0" borderId="0" xfId="11" applyFont="1" applyAlignment="1">
      <alignment horizontal="right"/>
    </xf>
    <xf numFmtId="0" fontId="16" fillId="0" borderId="0" xfId="11" applyFont="1" applyAlignment="1">
      <alignment horizontal="center"/>
    </xf>
    <xf numFmtId="0" fontId="16" fillId="0" borderId="0" xfId="0" applyFont="1" applyAlignment="1">
      <alignment horizontal="center"/>
    </xf>
    <xf numFmtId="0" fontId="45" fillId="0" borderId="11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left" vertical="top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</cellXfs>
  <cellStyles count="20">
    <cellStyle name="Comma" xfId="6" builtinId="3"/>
    <cellStyle name="Comma 2" xfId="1"/>
    <cellStyle name="Comma 3" xfId="2"/>
    <cellStyle name="Comma 4" xfId="17"/>
    <cellStyle name="Normal" xfId="0" builtinId="0"/>
    <cellStyle name="Normal 2" xfId="3"/>
    <cellStyle name="Normal 2 2" xfId="15"/>
    <cellStyle name="Normal 3" xfId="4"/>
    <cellStyle name="Normal 4" xfId="13"/>
    <cellStyle name="Normal 5" xfId="14"/>
    <cellStyle name="Normal 6" xfId="16"/>
    <cellStyle name="Normal_form-re3Oct 2" xfId="5"/>
    <cellStyle name="เครื่องหมายจุลภาค 2" xfId="7"/>
    <cellStyle name="จุลภาค 2" xfId="19"/>
    <cellStyle name="ปกติ 2" xfId="8"/>
    <cellStyle name="ปกติ 2 2" xfId="9"/>
    <cellStyle name="ปกติ 3" xfId="10"/>
    <cellStyle name="ปกติ 4" xfId="11"/>
    <cellStyle name="ปกติ 4 2" xfId="12"/>
    <cellStyle name="ปกติ 5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85725</xdr:rowOff>
    </xdr:from>
    <xdr:to>
      <xdr:col>6</xdr:col>
      <xdr:colOff>180975</xdr:colOff>
      <xdr:row>8</xdr:row>
      <xdr:rowOff>133350</xdr:rowOff>
    </xdr:to>
    <xdr:pic>
      <xdr:nvPicPr>
        <xdr:cNvPr id="1687" name="Picture 1" descr="logomahalai2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85725"/>
          <a:ext cx="17526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topLeftCell="A20" zoomScaleNormal="100" zoomScaleSheetLayoutView="100" workbookViewId="0">
      <selection activeCell="I24" sqref="I24"/>
    </sheetView>
  </sheetViews>
  <sheetFormatPr defaultColWidth="9.140625" defaultRowHeight="18.75" x14ac:dyDescent="0.3"/>
  <cols>
    <col min="1" max="16384" width="9.140625" style="2"/>
  </cols>
  <sheetData>
    <row r="1" spans="1:10" ht="21" x14ac:dyDescent="0.35">
      <c r="A1" s="1"/>
    </row>
    <row r="2" spans="1:10" ht="21" x14ac:dyDescent="0.35">
      <c r="A2" s="1"/>
    </row>
    <row r="3" spans="1:10" ht="21" x14ac:dyDescent="0.35">
      <c r="A3" s="1"/>
    </row>
    <row r="4" spans="1:10" ht="21" x14ac:dyDescent="0.35">
      <c r="A4" s="1"/>
    </row>
    <row r="5" spans="1:10" ht="21" x14ac:dyDescent="0.35">
      <c r="A5" s="1"/>
    </row>
    <row r="6" spans="1:10" ht="21" x14ac:dyDescent="0.35">
      <c r="A6" s="1"/>
    </row>
    <row r="7" spans="1:10" ht="21" x14ac:dyDescent="0.35">
      <c r="A7" s="1"/>
    </row>
    <row r="8" spans="1:10" ht="21" x14ac:dyDescent="0.35">
      <c r="A8" s="1"/>
    </row>
    <row r="9" spans="1:10" ht="51" customHeight="1" x14ac:dyDescent="0.6">
      <c r="A9" s="1248" t="s">
        <v>108</v>
      </c>
      <c r="B9" s="1248"/>
      <c r="C9" s="1248"/>
      <c r="D9" s="1248"/>
      <c r="E9" s="1248"/>
      <c r="F9" s="1248"/>
      <c r="G9" s="1248"/>
      <c r="H9" s="1248"/>
      <c r="I9" s="1248"/>
      <c r="J9" s="1248"/>
    </row>
    <row r="10" spans="1:10" ht="41.25" x14ac:dyDescent="0.6">
      <c r="A10" s="1248" t="s">
        <v>390</v>
      </c>
      <c r="B10" s="1248"/>
      <c r="C10" s="1248"/>
      <c r="D10" s="1248"/>
      <c r="E10" s="1248"/>
      <c r="F10" s="1248"/>
      <c r="G10" s="1248"/>
      <c r="H10" s="1248"/>
      <c r="I10" s="1248"/>
      <c r="J10" s="1248"/>
    </row>
    <row r="11" spans="1:10" ht="36" x14ac:dyDescent="0.55000000000000004">
      <c r="A11" s="1250"/>
      <c r="B11" s="1250"/>
      <c r="C11" s="1250"/>
      <c r="D11" s="1250"/>
      <c r="E11" s="1250"/>
      <c r="F11" s="1250"/>
      <c r="G11" s="1250"/>
      <c r="H11" s="1250"/>
      <c r="I11" s="1250"/>
      <c r="J11" s="1250"/>
    </row>
    <row r="12" spans="1:10" ht="36" x14ac:dyDescent="0.55000000000000004">
      <c r="A12" s="1250"/>
      <c r="B12" s="1250"/>
      <c r="C12" s="1250"/>
      <c r="D12" s="1250"/>
      <c r="E12" s="1250"/>
      <c r="F12" s="1250"/>
      <c r="G12" s="1250"/>
      <c r="H12" s="1250"/>
      <c r="I12" s="1250"/>
      <c r="J12" s="1250"/>
    </row>
    <row r="13" spans="1:10" ht="36" x14ac:dyDescent="0.55000000000000004">
      <c r="A13" s="3"/>
    </row>
    <row r="14" spans="1:10" ht="36" x14ac:dyDescent="0.55000000000000004">
      <c r="A14" s="3"/>
    </row>
    <row r="15" spans="1:10" ht="36" x14ac:dyDescent="0.55000000000000004">
      <c r="A15" s="3"/>
    </row>
    <row r="16" spans="1:10" ht="36" x14ac:dyDescent="0.55000000000000004">
      <c r="A16" s="3"/>
    </row>
    <row r="17" spans="1:10" ht="36" x14ac:dyDescent="0.55000000000000004">
      <c r="A17" s="138"/>
    </row>
    <row r="18" spans="1:10" ht="36" x14ac:dyDescent="0.55000000000000004">
      <c r="A18" s="138"/>
    </row>
    <row r="19" spans="1:10" ht="36" x14ac:dyDescent="0.55000000000000004">
      <c r="A19" s="3"/>
    </row>
    <row r="20" spans="1:10" ht="36" x14ac:dyDescent="0.55000000000000004">
      <c r="A20" s="3"/>
    </row>
    <row r="21" spans="1:10" ht="38.25" x14ac:dyDescent="0.55000000000000004">
      <c r="A21" s="1249" t="s">
        <v>452</v>
      </c>
      <c r="B21" s="1249"/>
      <c r="C21" s="1249"/>
      <c r="D21" s="1249"/>
      <c r="E21" s="1249"/>
      <c r="F21" s="1249"/>
      <c r="G21" s="1249"/>
      <c r="H21" s="1249"/>
      <c r="I21" s="1249"/>
      <c r="J21" s="1249"/>
    </row>
    <row r="22" spans="1:10" ht="38.25" x14ac:dyDescent="0.55000000000000004">
      <c r="A22" s="1249" t="s">
        <v>31</v>
      </c>
      <c r="B22" s="1249"/>
      <c r="C22" s="1249"/>
      <c r="D22" s="1249"/>
      <c r="E22" s="1249"/>
      <c r="F22" s="1249"/>
      <c r="G22" s="1249"/>
      <c r="H22" s="1249"/>
      <c r="I22" s="1249"/>
      <c r="J22" s="1249"/>
    </row>
    <row r="23" spans="1:10" ht="38.25" x14ac:dyDescent="0.55000000000000004">
      <c r="A23" s="1247" t="s">
        <v>2347</v>
      </c>
      <c r="B23" s="1247"/>
      <c r="C23" s="1247"/>
      <c r="D23" s="1247"/>
      <c r="E23" s="1247"/>
      <c r="F23" s="1247"/>
      <c r="G23" s="1247"/>
      <c r="H23" s="1247"/>
      <c r="I23" s="1247"/>
      <c r="J23" s="1247"/>
    </row>
    <row r="24" spans="1:10" ht="36" x14ac:dyDescent="0.55000000000000004">
      <c r="A24" s="4"/>
    </row>
  </sheetData>
  <mergeCells count="7">
    <mergeCell ref="A23:J23"/>
    <mergeCell ref="A9:J9"/>
    <mergeCell ref="A10:J10"/>
    <mergeCell ref="A21:J21"/>
    <mergeCell ref="A22:J22"/>
    <mergeCell ref="A11:J11"/>
    <mergeCell ref="A12:J12"/>
  </mergeCells>
  <phoneticPr fontId="4" type="noConversion"/>
  <pageMargins left="0.94488188976377963" right="0.74803149606299213" top="0.70866141732283472" bottom="0.98425196850393704" header="0.43307086614173229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view="pageBreakPreview" topLeftCell="A325" zoomScaleNormal="100" zoomScaleSheetLayoutView="100" workbookViewId="0">
      <selection activeCell="C251" sqref="C251"/>
    </sheetView>
  </sheetViews>
  <sheetFormatPr defaultColWidth="9.140625" defaultRowHeight="18.75" x14ac:dyDescent="0.3"/>
  <cols>
    <col min="1" max="1" width="24.42578125" style="22" customWidth="1"/>
    <col min="2" max="2" width="16.28515625" style="22" customWidth="1"/>
    <col min="3" max="3" width="15" style="22" customWidth="1"/>
    <col min="4" max="4" width="18.85546875" style="22" customWidth="1"/>
    <col min="5" max="5" width="5" style="22" customWidth="1"/>
    <col min="6" max="6" width="9.140625" style="22"/>
    <col min="7" max="7" width="15.28515625" style="22" bestFit="1" customWidth="1"/>
    <col min="8" max="8" width="9.140625" style="22"/>
    <col min="9" max="9" width="12.42578125" style="22" bestFit="1" customWidth="1"/>
    <col min="10" max="16384" width="9.140625" style="22"/>
  </cols>
  <sheetData>
    <row r="1" spans="1:6" s="25" customFormat="1" ht="21" x14ac:dyDescent="0.35">
      <c r="A1" s="22"/>
      <c r="B1" s="22"/>
      <c r="C1" s="22"/>
      <c r="D1" s="1339" t="s">
        <v>125</v>
      </c>
      <c r="E1" s="1339"/>
      <c r="F1" s="1339"/>
    </row>
    <row r="2" spans="1:6" s="25" customFormat="1" ht="21" x14ac:dyDescent="0.35">
      <c r="A2" s="22"/>
      <c r="B2" s="22"/>
      <c r="C2" s="22"/>
      <c r="D2" s="22"/>
      <c r="E2" s="22"/>
      <c r="F2" s="22"/>
    </row>
    <row r="3" spans="1:6" s="25" customFormat="1" ht="21" x14ac:dyDescent="0.35">
      <c r="A3" s="50" t="s">
        <v>190</v>
      </c>
      <c r="F3" s="317"/>
    </row>
    <row r="4" spans="1:6" s="25" customFormat="1" ht="21" x14ac:dyDescent="0.35">
      <c r="A4" s="1340" t="s">
        <v>19</v>
      </c>
      <c r="B4" s="51" t="s">
        <v>17</v>
      </c>
      <c r="C4" s="51" t="s">
        <v>17</v>
      </c>
      <c r="D4" s="1341" t="s">
        <v>20</v>
      </c>
    </row>
    <row r="5" spans="1:6" s="25" customFormat="1" ht="21" x14ac:dyDescent="0.35">
      <c r="A5" s="1340"/>
      <c r="B5" s="52" t="s">
        <v>74</v>
      </c>
      <c r="C5" s="52" t="s">
        <v>113</v>
      </c>
      <c r="D5" s="1342"/>
    </row>
    <row r="6" spans="1:6" s="25" customFormat="1" ht="21" x14ac:dyDescent="0.35">
      <c r="A6" s="1340"/>
      <c r="B6" s="15" t="s">
        <v>412</v>
      </c>
      <c r="C6" s="15" t="s">
        <v>412</v>
      </c>
      <c r="D6" s="1343"/>
    </row>
    <row r="7" spans="1:6" s="25" customFormat="1" ht="21" x14ac:dyDescent="0.35">
      <c r="A7" s="53" t="s">
        <v>22</v>
      </c>
      <c r="B7" s="506">
        <f>B8</f>
        <v>0</v>
      </c>
      <c r="C7" s="506">
        <f>C8</f>
        <v>2364000</v>
      </c>
      <c r="D7" s="506">
        <f>D8</f>
        <v>2364000</v>
      </c>
    </row>
    <row r="8" spans="1:6" s="25" customFormat="1" ht="21" x14ac:dyDescent="0.35">
      <c r="A8" s="55" t="s">
        <v>120</v>
      </c>
      <c r="B8" s="69"/>
      <c r="C8" s="69">
        <v>2364000</v>
      </c>
      <c r="D8" s="68">
        <f>SUM(B8:C8)</f>
        <v>2364000</v>
      </c>
    </row>
    <row r="9" spans="1:6" s="25" customFormat="1" ht="21" x14ac:dyDescent="0.35">
      <c r="A9" s="48" t="s">
        <v>23</v>
      </c>
      <c r="B9" s="505">
        <f>SUM(B10:B13)</f>
        <v>0</v>
      </c>
      <c r="C9" s="505">
        <f>SUM(C10:C13)</f>
        <v>99000</v>
      </c>
      <c r="D9" s="505">
        <f>SUM(D10:D13)</f>
        <v>99000</v>
      </c>
    </row>
    <row r="10" spans="1:6" s="25" customFormat="1" ht="21" x14ac:dyDescent="0.35">
      <c r="A10" s="56" t="s">
        <v>75</v>
      </c>
      <c r="B10" s="71"/>
      <c r="C10" s="71"/>
      <c r="D10" s="71">
        <f>SUM(B10:C10)</f>
        <v>0</v>
      </c>
    </row>
    <row r="11" spans="1:6" s="25" customFormat="1" ht="21" x14ac:dyDescent="0.35">
      <c r="A11" s="57" t="s">
        <v>76</v>
      </c>
      <c r="B11" s="72"/>
      <c r="C11" s="72">
        <v>99000</v>
      </c>
      <c r="D11" s="72">
        <f>SUM(B11:C11)</f>
        <v>99000</v>
      </c>
    </row>
    <row r="12" spans="1:6" s="25" customFormat="1" ht="21" x14ac:dyDescent="0.35">
      <c r="A12" s="57" t="s">
        <v>77</v>
      </c>
      <c r="B12" s="72"/>
      <c r="C12" s="72"/>
      <c r="D12" s="72">
        <f>SUM(B12:C12)</f>
        <v>0</v>
      </c>
    </row>
    <row r="13" spans="1:6" s="25" customFormat="1" ht="21" x14ac:dyDescent="0.35">
      <c r="A13" s="58" t="s">
        <v>78</v>
      </c>
      <c r="B13" s="73"/>
      <c r="C13" s="73"/>
      <c r="D13" s="73">
        <f>SUM(B13:C13)</f>
        <v>0</v>
      </c>
    </row>
    <row r="14" spans="1:6" s="25" customFormat="1" ht="21" x14ac:dyDescent="0.35">
      <c r="A14" s="48" t="s">
        <v>25</v>
      </c>
      <c r="B14" s="70">
        <f>SUM(B15:B16)</f>
        <v>0</v>
      </c>
      <c r="C14" s="70">
        <f>SUM(C15:C16)</f>
        <v>0</v>
      </c>
      <c r="D14" s="70">
        <f>SUM(D15:D16)</f>
        <v>0</v>
      </c>
      <c r="F14" s="317" t="s">
        <v>431</v>
      </c>
    </row>
    <row r="15" spans="1:6" s="25" customFormat="1" ht="21" x14ac:dyDescent="0.35">
      <c r="A15" s="56" t="s">
        <v>79</v>
      </c>
      <c r="B15" s="71"/>
      <c r="C15" s="71"/>
      <c r="D15" s="71">
        <f>SUM(B15:C15)</f>
        <v>0</v>
      </c>
    </row>
    <row r="16" spans="1:6" s="25" customFormat="1" ht="21" x14ac:dyDescent="0.35">
      <c r="A16" s="58" t="s">
        <v>83</v>
      </c>
      <c r="B16" s="73"/>
      <c r="C16" s="73"/>
      <c r="D16" s="73">
        <f>SUM(B16:C16)</f>
        <v>0</v>
      </c>
    </row>
    <row r="17" spans="1:6" s="25" customFormat="1" ht="21" x14ac:dyDescent="0.35">
      <c r="A17" s="48" t="s">
        <v>27</v>
      </c>
      <c r="B17" s="70"/>
      <c r="C17" s="70"/>
      <c r="D17" s="70">
        <f>SUM(B17:C17)</f>
        <v>0</v>
      </c>
    </row>
    <row r="18" spans="1:6" s="25" customFormat="1" ht="21" x14ac:dyDescent="0.35">
      <c r="A18" s="48" t="s">
        <v>28</v>
      </c>
      <c r="B18" s="70"/>
      <c r="C18" s="505">
        <v>4704</v>
      </c>
      <c r="D18" s="505">
        <f>SUM(B18:C18)</f>
        <v>4704</v>
      </c>
    </row>
    <row r="19" spans="1:6" s="25" customFormat="1" ht="21" x14ac:dyDescent="0.35">
      <c r="A19" s="54" t="s">
        <v>6</v>
      </c>
      <c r="B19" s="505">
        <f>B7+B9+B14+B17+B18</f>
        <v>0</v>
      </c>
      <c r="C19" s="505">
        <f>C7+C9+C14+C17+C18</f>
        <v>2467704</v>
      </c>
      <c r="D19" s="505">
        <f>D7+D9+D14+D17+D18</f>
        <v>2467704</v>
      </c>
    </row>
    <row r="20" spans="1:6" s="25" customFormat="1" ht="21" x14ac:dyDescent="0.35">
      <c r="A20" s="59"/>
      <c r="B20" s="38"/>
      <c r="C20" s="38"/>
      <c r="D20" s="38"/>
    </row>
    <row r="21" spans="1:6" ht="23.45" customHeight="1" x14ac:dyDescent="0.35">
      <c r="A21" s="50" t="s">
        <v>191</v>
      </c>
      <c r="B21" s="25" t="s">
        <v>1613</v>
      </c>
      <c r="C21" s="25"/>
      <c r="D21" s="25"/>
      <c r="E21" s="25"/>
      <c r="F21" s="25"/>
    </row>
    <row r="22" spans="1:6" ht="23.45" customHeight="1" x14ac:dyDescent="0.35">
      <c r="A22" s="50"/>
      <c r="B22" s="25" t="s">
        <v>1612</v>
      </c>
      <c r="C22" s="25"/>
      <c r="D22" s="25"/>
      <c r="E22" s="25"/>
      <c r="F22" s="25"/>
    </row>
    <row r="23" spans="1:6" ht="23.45" customHeight="1" x14ac:dyDescent="0.35">
      <c r="A23" s="25"/>
      <c r="B23" s="25" t="s">
        <v>134</v>
      </c>
      <c r="C23" s="25"/>
      <c r="D23" s="25"/>
      <c r="E23" s="25"/>
      <c r="F23" s="25"/>
    </row>
    <row r="24" spans="1:6" ht="23.45" customHeight="1" x14ac:dyDescent="0.35">
      <c r="A24" s="25"/>
      <c r="B24" s="25" t="s">
        <v>136</v>
      </c>
      <c r="C24" s="25"/>
      <c r="D24" s="25"/>
      <c r="E24" s="25"/>
      <c r="F24" s="25"/>
    </row>
    <row r="25" spans="1:6" ht="23.45" customHeight="1" x14ac:dyDescent="0.35">
      <c r="A25" s="25"/>
      <c r="B25" s="25"/>
      <c r="C25" s="25"/>
      <c r="D25" s="25"/>
      <c r="E25" s="25"/>
      <c r="F25" s="25"/>
    </row>
    <row r="26" spans="1:6" ht="23.45" customHeight="1" x14ac:dyDescent="0.35">
      <c r="A26" s="50" t="s">
        <v>192</v>
      </c>
      <c r="B26" s="38"/>
      <c r="C26" s="38"/>
      <c r="D26" s="38"/>
      <c r="E26" s="38"/>
      <c r="F26" s="38"/>
    </row>
    <row r="27" spans="1:6" ht="23.45" customHeight="1" x14ac:dyDescent="0.35">
      <c r="A27" s="38" t="s">
        <v>461</v>
      </c>
      <c r="B27" s="25"/>
      <c r="C27" s="25"/>
      <c r="D27" s="25"/>
      <c r="E27" s="25"/>
      <c r="F27" s="25"/>
    </row>
    <row r="28" spans="1:6" ht="23.45" customHeight="1" x14ac:dyDescent="0.35">
      <c r="A28" s="50"/>
      <c r="B28" s="38"/>
      <c r="C28" s="38"/>
      <c r="D28" s="38"/>
      <c r="E28" s="38"/>
      <c r="F28" s="38"/>
    </row>
    <row r="29" spans="1:6" ht="23.45" customHeight="1" x14ac:dyDescent="0.35">
      <c r="A29" s="50" t="s">
        <v>141</v>
      </c>
      <c r="B29" s="25"/>
      <c r="C29" s="25"/>
      <c r="D29" s="25"/>
      <c r="E29" s="25"/>
      <c r="F29" s="25"/>
    </row>
    <row r="30" spans="1:6" ht="23.45" customHeight="1" x14ac:dyDescent="0.35">
      <c r="A30" s="25" t="s">
        <v>193</v>
      </c>
      <c r="B30" s="25"/>
      <c r="C30" s="25"/>
      <c r="D30" s="25"/>
      <c r="E30" s="25"/>
      <c r="F30" s="25"/>
    </row>
    <row r="31" spans="1:6" ht="23.45" customHeight="1" x14ac:dyDescent="0.35">
      <c r="A31" s="25" t="s">
        <v>1610</v>
      </c>
      <c r="B31" s="25"/>
      <c r="C31" s="25"/>
      <c r="D31" s="25"/>
      <c r="E31" s="25"/>
      <c r="F31" s="25"/>
    </row>
    <row r="32" spans="1:6" ht="23.45" customHeight="1" x14ac:dyDescent="0.35">
      <c r="A32" s="25" t="s">
        <v>1611</v>
      </c>
      <c r="B32" s="25"/>
      <c r="C32" s="25"/>
      <c r="D32" s="25"/>
      <c r="E32" s="25"/>
      <c r="F32" s="25"/>
    </row>
    <row r="33" spans="1:6" ht="23.45" customHeight="1" x14ac:dyDescent="0.35">
      <c r="A33" s="25" t="s">
        <v>194</v>
      </c>
      <c r="B33" s="25"/>
      <c r="C33" s="25"/>
      <c r="D33" s="25"/>
      <c r="E33" s="25"/>
      <c r="F33" s="25"/>
    </row>
    <row r="34" spans="1:6" ht="23.45" customHeight="1" x14ac:dyDescent="0.35">
      <c r="A34" s="25" t="s">
        <v>462</v>
      </c>
      <c r="B34" s="25"/>
      <c r="C34" s="25"/>
      <c r="D34" s="25"/>
      <c r="E34" s="25"/>
      <c r="F34" s="25"/>
    </row>
    <row r="35" spans="1:6" ht="23.45" customHeight="1" x14ac:dyDescent="0.35">
      <c r="A35" s="25" t="s">
        <v>195</v>
      </c>
      <c r="B35" s="25"/>
      <c r="C35" s="25"/>
      <c r="D35" s="25"/>
      <c r="E35" s="25"/>
      <c r="F35" s="25"/>
    </row>
    <row r="36" spans="1:6" ht="23.45" customHeight="1" x14ac:dyDescent="0.35">
      <c r="A36" s="25" t="s">
        <v>1989</v>
      </c>
    </row>
    <row r="37" spans="1:6" s="25" customFormat="1" ht="21" x14ac:dyDescent="0.35">
      <c r="A37" s="25" t="s">
        <v>431</v>
      </c>
    </row>
    <row r="38" spans="1:6" s="25" customFormat="1" ht="21" x14ac:dyDescent="0.35"/>
    <row r="39" spans="1:6" s="25" customFormat="1" ht="21" x14ac:dyDescent="0.35">
      <c r="A39" s="22"/>
      <c r="B39" s="22"/>
      <c r="C39" s="22"/>
      <c r="D39" s="1339" t="s">
        <v>125</v>
      </c>
      <c r="E39" s="1339"/>
      <c r="F39" s="1339"/>
    </row>
    <row r="40" spans="1:6" s="25" customFormat="1" ht="21" x14ac:dyDescent="0.35">
      <c r="A40" s="22"/>
      <c r="B40" s="22"/>
      <c r="C40" s="22"/>
      <c r="D40" s="22"/>
      <c r="E40" s="22"/>
      <c r="F40" s="22"/>
    </row>
    <row r="41" spans="1:6" s="25" customFormat="1" ht="21" x14ac:dyDescent="0.35">
      <c r="A41" s="50" t="s">
        <v>190</v>
      </c>
      <c r="F41" s="317"/>
    </row>
    <row r="42" spans="1:6" s="25" customFormat="1" ht="21" x14ac:dyDescent="0.35">
      <c r="A42" s="1340" t="s">
        <v>19</v>
      </c>
      <c r="B42" s="51" t="s">
        <v>17</v>
      </c>
      <c r="C42" s="51" t="s">
        <v>17</v>
      </c>
      <c r="D42" s="1341" t="s">
        <v>20</v>
      </c>
    </row>
    <row r="43" spans="1:6" s="25" customFormat="1" ht="21" x14ac:dyDescent="0.35">
      <c r="A43" s="1340"/>
      <c r="B43" s="52" t="s">
        <v>74</v>
      </c>
      <c r="C43" s="52" t="s">
        <v>113</v>
      </c>
      <c r="D43" s="1342"/>
    </row>
    <row r="44" spans="1:6" s="25" customFormat="1" ht="21" x14ac:dyDescent="0.35">
      <c r="A44" s="1340"/>
      <c r="B44" s="15" t="s">
        <v>412</v>
      </c>
      <c r="C44" s="15" t="s">
        <v>412</v>
      </c>
      <c r="D44" s="1343"/>
    </row>
    <row r="45" spans="1:6" s="25" customFormat="1" ht="21" x14ac:dyDescent="0.35">
      <c r="A45" s="53" t="s">
        <v>22</v>
      </c>
      <c r="B45" s="67">
        <f>B46</f>
        <v>0</v>
      </c>
      <c r="C45" s="67">
        <f>C46</f>
        <v>0</v>
      </c>
      <c r="D45" s="67">
        <f>D46</f>
        <v>0</v>
      </c>
    </row>
    <row r="46" spans="1:6" s="25" customFormat="1" ht="21" x14ac:dyDescent="0.35">
      <c r="A46" s="55" t="s">
        <v>120</v>
      </c>
      <c r="B46" s="69"/>
      <c r="C46" s="69"/>
      <c r="D46" s="68">
        <f>SUM(B46:C46)</f>
        <v>0</v>
      </c>
    </row>
    <row r="47" spans="1:6" s="25" customFormat="1" ht="21" x14ac:dyDescent="0.35">
      <c r="A47" s="48" t="s">
        <v>23</v>
      </c>
      <c r="B47" s="70">
        <f>SUM(B48:B51)</f>
        <v>0</v>
      </c>
      <c r="C47" s="70">
        <f>SUM(C48:C51)</f>
        <v>74385</v>
      </c>
      <c r="D47" s="70">
        <f>SUM(D48:D51)</f>
        <v>74385</v>
      </c>
      <c r="F47" s="317" t="s">
        <v>431</v>
      </c>
    </row>
    <row r="48" spans="1:6" s="25" customFormat="1" ht="21" x14ac:dyDescent="0.35">
      <c r="A48" s="56" t="s">
        <v>75</v>
      </c>
      <c r="B48" s="71"/>
      <c r="C48" s="71"/>
      <c r="D48" s="71">
        <f>SUM(B48:C48)</f>
        <v>0</v>
      </c>
    </row>
    <row r="49" spans="1:4" s="25" customFormat="1" ht="21" x14ac:dyDescent="0.35">
      <c r="A49" s="57" t="s">
        <v>76</v>
      </c>
      <c r="B49" s="72"/>
      <c r="C49" s="72">
        <v>36700</v>
      </c>
      <c r="D49" s="72">
        <f>SUM(B49:C49)</f>
        <v>36700</v>
      </c>
    </row>
    <row r="50" spans="1:4" s="25" customFormat="1" ht="21" x14ac:dyDescent="0.35">
      <c r="A50" s="57" t="s">
        <v>77</v>
      </c>
      <c r="B50" s="72"/>
      <c r="C50" s="72">
        <v>37685</v>
      </c>
      <c r="D50" s="72">
        <f>SUM(B50:C50)</f>
        <v>37685</v>
      </c>
    </row>
    <row r="51" spans="1:4" s="25" customFormat="1" ht="21" x14ac:dyDescent="0.35">
      <c r="A51" s="58" t="s">
        <v>78</v>
      </c>
      <c r="B51" s="73"/>
      <c r="C51" s="73"/>
      <c r="D51" s="73">
        <f>SUM(B51:C51)</f>
        <v>0</v>
      </c>
    </row>
    <row r="52" spans="1:4" s="25" customFormat="1" ht="21" x14ac:dyDescent="0.35">
      <c r="A52" s="48" t="s">
        <v>25</v>
      </c>
      <c r="B52" s="70">
        <f>SUM(B53:B54)</f>
        <v>0</v>
      </c>
      <c r="C52" s="70">
        <f>SUM(C53:C54)</f>
        <v>0</v>
      </c>
      <c r="D52" s="70">
        <f>SUM(D53:D54)</f>
        <v>0</v>
      </c>
    </row>
    <row r="53" spans="1:4" s="25" customFormat="1" ht="21" x14ac:dyDescent="0.35">
      <c r="A53" s="56" t="s">
        <v>79</v>
      </c>
      <c r="B53" s="71"/>
      <c r="C53" s="71"/>
      <c r="D53" s="71">
        <f>SUM(B53:C53)</f>
        <v>0</v>
      </c>
    </row>
    <row r="54" spans="1:4" s="25" customFormat="1" ht="21" x14ac:dyDescent="0.35">
      <c r="A54" s="58" t="s">
        <v>83</v>
      </c>
      <c r="B54" s="73"/>
      <c r="C54" s="73"/>
      <c r="D54" s="73">
        <f>SUM(B54:C54)</f>
        <v>0</v>
      </c>
    </row>
    <row r="55" spans="1:4" s="25" customFormat="1" ht="21" x14ac:dyDescent="0.35">
      <c r="A55" s="48" t="s">
        <v>27</v>
      </c>
      <c r="B55" s="70">
        <v>16749400</v>
      </c>
      <c r="C55" s="70"/>
      <c r="D55" s="70">
        <f>SUM(B55:C55)</f>
        <v>16749400</v>
      </c>
    </row>
    <row r="56" spans="1:4" s="25" customFormat="1" ht="21" x14ac:dyDescent="0.35">
      <c r="A56" s="48" t="s">
        <v>28</v>
      </c>
      <c r="B56" s="70"/>
      <c r="C56" s="70"/>
      <c r="D56" s="70">
        <f>SUM(B56:C56)</f>
        <v>0</v>
      </c>
    </row>
    <row r="57" spans="1:4" s="25" customFormat="1" ht="21" x14ac:dyDescent="0.35">
      <c r="A57" s="54" t="s">
        <v>6</v>
      </c>
      <c r="B57" s="505">
        <f>B45+B47+B52+B55+B56</f>
        <v>16749400</v>
      </c>
      <c r="C57" s="505">
        <f>C45+C47+C52+C55+C56</f>
        <v>74385</v>
      </c>
      <c r="D57" s="505">
        <f>D45+D47+D52+D55+D56</f>
        <v>16823785</v>
      </c>
    </row>
    <row r="58" spans="1:4" s="25" customFormat="1" ht="21" x14ac:dyDescent="0.35">
      <c r="A58" s="59"/>
      <c r="B58" s="38"/>
      <c r="C58" s="38"/>
      <c r="D58" s="38"/>
    </row>
    <row r="59" spans="1:4" s="25" customFormat="1" ht="21" x14ac:dyDescent="0.35">
      <c r="A59" s="50" t="s">
        <v>191</v>
      </c>
    </row>
    <row r="60" spans="1:4" s="25" customFormat="1" ht="21" x14ac:dyDescent="0.35">
      <c r="A60" s="50"/>
      <c r="B60" s="25" t="s">
        <v>1614</v>
      </c>
    </row>
    <row r="61" spans="1:4" s="25" customFormat="1" ht="21" x14ac:dyDescent="0.35">
      <c r="B61" s="25" t="s">
        <v>1615</v>
      </c>
    </row>
    <row r="62" spans="1:4" s="25" customFormat="1" ht="21" x14ac:dyDescent="0.35">
      <c r="B62" s="25" t="s">
        <v>134</v>
      </c>
    </row>
    <row r="63" spans="1:4" s="25" customFormat="1" ht="21" x14ac:dyDescent="0.35">
      <c r="B63" s="25" t="s">
        <v>136</v>
      </c>
    </row>
    <row r="64" spans="1:4" s="25" customFormat="1" ht="21" x14ac:dyDescent="0.35">
      <c r="B64" s="25" t="s">
        <v>42</v>
      </c>
    </row>
    <row r="65" spans="1:6" s="25" customFormat="1" ht="21" x14ac:dyDescent="0.35">
      <c r="A65" s="50" t="s">
        <v>192</v>
      </c>
    </row>
    <row r="66" spans="1:6" s="25" customFormat="1" ht="21" x14ac:dyDescent="0.35">
      <c r="A66" s="38" t="s">
        <v>1616</v>
      </c>
      <c r="B66" s="38"/>
      <c r="C66" s="38"/>
      <c r="D66" s="38"/>
      <c r="E66" s="38"/>
      <c r="F66" s="38"/>
    </row>
    <row r="67" spans="1:6" s="25" customFormat="1" ht="21" x14ac:dyDescent="0.35">
      <c r="A67" s="59"/>
      <c r="B67" s="38"/>
      <c r="C67" s="38"/>
      <c r="D67" s="38"/>
      <c r="E67" s="38"/>
      <c r="F67" s="38"/>
    </row>
    <row r="68" spans="1:6" s="25" customFormat="1" ht="21" x14ac:dyDescent="0.35">
      <c r="A68" s="50" t="s">
        <v>141</v>
      </c>
      <c r="B68" s="38"/>
      <c r="C68" s="38"/>
      <c r="D68" s="38"/>
      <c r="E68" s="38"/>
      <c r="F68" s="38"/>
    </row>
    <row r="69" spans="1:6" s="25" customFormat="1" ht="21" x14ac:dyDescent="0.35">
      <c r="A69" s="25" t="s">
        <v>193</v>
      </c>
    </row>
    <row r="70" spans="1:6" s="25" customFormat="1" ht="21" x14ac:dyDescent="0.35">
      <c r="A70" s="25" t="s">
        <v>1618</v>
      </c>
    </row>
    <row r="71" spans="1:6" s="25" customFormat="1" ht="21" x14ac:dyDescent="0.35">
      <c r="A71" s="25" t="s">
        <v>1617</v>
      </c>
    </row>
    <row r="72" spans="1:6" s="25" customFormat="1" ht="21" x14ac:dyDescent="0.35">
      <c r="A72" s="25" t="s">
        <v>194</v>
      </c>
    </row>
    <row r="73" spans="1:6" s="25" customFormat="1" ht="21" x14ac:dyDescent="0.35">
      <c r="A73" s="25" t="s">
        <v>1619</v>
      </c>
    </row>
    <row r="74" spans="1:6" s="25" customFormat="1" ht="21" x14ac:dyDescent="0.35">
      <c r="A74" s="25" t="s">
        <v>195</v>
      </c>
    </row>
    <row r="75" spans="1:6" s="25" customFormat="1" ht="21" x14ac:dyDescent="0.35">
      <c r="A75" s="25" t="s">
        <v>1621</v>
      </c>
    </row>
    <row r="76" spans="1:6" s="25" customFormat="1" ht="21" x14ac:dyDescent="0.35">
      <c r="A76" s="25" t="s">
        <v>1620</v>
      </c>
    </row>
    <row r="77" spans="1:6" s="25" customFormat="1" ht="21" x14ac:dyDescent="0.35"/>
    <row r="78" spans="1:6" s="25" customFormat="1" ht="21" x14ac:dyDescent="0.35"/>
    <row r="79" spans="1:6" s="25" customFormat="1" ht="21" x14ac:dyDescent="0.35">
      <c r="A79" s="22"/>
      <c r="B79" s="22"/>
      <c r="C79" s="22"/>
      <c r="D79" s="1339" t="s">
        <v>125</v>
      </c>
      <c r="E79" s="1339"/>
      <c r="F79" s="1339"/>
    </row>
    <row r="80" spans="1:6" s="25" customFormat="1" ht="21" x14ac:dyDescent="0.35">
      <c r="A80" s="22"/>
      <c r="B80" s="22"/>
      <c r="C80" s="22"/>
      <c r="D80" s="22"/>
      <c r="E80" s="22"/>
      <c r="F80" s="22"/>
    </row>
    <row r="81" spans="1:6" s="25" customFormat="1" ht="21" x14ac:dyDescent="0.35">
      <c r="A81" s="50" t="s">
        <v>190</v>
      </c>
      <c r="F81" s="317"/>
    </row>
    <row r="82" spans="1:6" s="25" customFormat="1" ht="21" x14ac:dyDescent="0.35">
      <c r="A82" s="1340" t="s">
        <v>19</v>
      </c>
      <c r="B82" s="51" t="s">
        <v>17</v>
      </c>
      <c r="C82" s="51" t="s">
        <v>17</v>
      </c>
      <c r="D82" s="1341" t="s">
        <v>20</v>
      </c>
    </row>
    <row r="83" spans="1:6" s="25" customFormat="1" ht="21" x14ac:dyDescent="0.35">
      <c r="A83" s="1340"/>
      <c r="B83" s="52" t="s">
        <v>74</v>
      </c>
      <c r="C83" s="52" t="s">
        <v>113</v>
      </c>
      <c r="D83" s="1342"/>
    </row>
    <row r="84" spans="1:6" s="25" customFormat="1" ht="21" x14ac:dyDescent="0.35">
      <c r="A84" s="1340"/>
      <c r="B84" s="15" t="s">
        <v>412</v>
      </c>
      <c r="C84" s="15" t="s">
        <v>412</v>
      </c>
      <c r="D84" s="1343"/>
    </row>
    <row r="85" spans="1:6" s="25" customFormat="1" ht="21" x14ac:dyDescent="0.35">
      <c r="A85" s="53" t="s">
        <v>22</v>
      </c>
      <c r="B85" s="67">
        <f>B86</f>
        <v>0</v>
      </c>
      <c r="C85" s="67">
        <f>C86</f>
        <v>0</v>
      </c>
      <c r="D85" s="67">
        <f>D86</f>
        <v>0</v>
      </c>
    </row>
    <row r="86" spans="1:6" s="25" customFormat="1" ht="21" x14ac:dyDescent="0.35">
      <c r="A86" s="55" t="s">
        <v>120</v>
      </c>
      <c r="B86" s="69"/>
      <c r="C86" s="69"/>
      <c r="D86" s="68">
        <f>SUM(B86:C86)</f>
        <v>0</v>
      </c>
    </row>
    <row r="87" spans="1:6" s="25" customFormat="1" ht="21" x14ac:dyDescent="0.35">
      <c r="A87" s="48" t="s">
        <v>23</v>
      </c>
      <c r="B87" s="70">
        <f>SUM(B88:B91)</f>
        <v>0</v>
      </c>
      <c r="C87" s="505">
        <f>SUM(C88:C91)</f>
        <v>157284</v>
      </c>
      <c r="D87" s="505">
        <f>SUM(D88:D91)</f>
        <v>157284</v>
      </c>
    </row>
    <row r="88" spans="1:6" s="25" customFormat="1" ht="21" x14ac:dyDescent="0.35">
      <c r="A88" s="56" t="s">
        <v>75</v>
      </c>
      <c r="B88" s="71"/>
      <c r="C88" s="71">
        <v>21600</v>
      </c>
      <c r="D88" s="71">
        <f>SUM(B88:C88)</f>
        <v>21600</v>
      </c>
    </row>
    <row r="89" spans="1:6" s="25" customFormat="1" ht="21" x14ac:dyDescent="0.35">
      <c r="A89" s="57" t="s">
        <v>76</v>
      </c>
      <c r="B89" s="72"/>
      <c r="C89" s="72">
        <v>102540</v>
      </c>
      <c r="D89" s="72">
        <f>SUM(B89:C89)</f>
        <v>102540</v>
      </c>
    </row>
    <row r="90" spans="1:6" s="25" customFormat="1" ht="21" x14ac:dyDescent="0.35">
      <c r="A90" s="57" t="s">
        <v>77</v>
      </c>
      <c r="B90" s="72"/>
      <c r="C90" s="72">
        <v>33144</v>
      </c>
      <c r="D90" s="72">
        <f>SUM(B90:C90)</f>
        <v>33144</v>
      </c>
    </row>
    <row r="91" spans="1:6" s="25" customFormat="1" ht="21" x14ac:dyDescent="0.35">
      <c r="A91" s="58" t="s">
        <v>78</v>
      </c>
      <c r="B91" s="73"/>
      <c r="C91" s="73"/>
      <c r="D91" s="73">
        <f>SUM(B91:C91)</f>
        <v>0</v>
      </c>
    </row>
    <row r="92" spans="1:6" s="25" customFormat="1" ht="21" x14ac:dyDescent="0.35">
      <c r="A92" s="48" t="s">
        <v>25</v>
      </c>
      <c r="B92" s="70">
        <f>SUM(B93:B94)</f>
        <v>0</v>
      </c>
      <c r="C92" s="70">
        <f>SUM(C93:C94)</f>
        <v>0</v>
      </c>
      <c r="D92" s="70">
        <f>SUM(D93:D94)</f>
        <v>0</v>
      </c>
      <c r="F92" s="317" t="s">
        <v>431</v>
      </c>
    </row>
    <row r="93" spans="1:6" s="25" customFormat="1" ht="21" x14ac:dyDescent="0.35">
      <c r="A93" s="56" t="s">
        <v>79</v>
      </c>
      <c r="B93" s="71"/>
      <c r="C93" s="71"/>
      <c r="D93" s="71">
        <f>SUM(B93:C93)</f>
        <v>0</v>
      </c>
    </row>
    <row r="94" spans="1:6" s="25" customFormat="1" ht="21" x14ac:dyDescent="0.35">
      <c r="A94" s="58" t="s">
        <v>83</v>
      </c>
      <c r="B94" s="73"/>
      <c r="C94" s="73"/>
      <c r="D94" s="73">
        <f>SUM(B94:C94)</f>
        <v>0</v>
      </c>
    </row>
    <row r="95" spans="1:6" s="25" customFormat="1" ht="21" x14ac:dyDescent="0.35">
      <c r="A95" s="48" t="s">
        <v>27</v>
      </c>
      <c r="B95" s="70">
        <v>116000</v>
      </c>
      <c r="C95" s="70"/>
      <c r="D95" s="70">
        <f>SUM(B95:C95)</f>
        <v>116000</v>
      </c>
    </row>
    <row r="96" spans="1:6" s="25" customFormat="1" ht="21" x14ac:dyDescent="0.35">
      <c r="A96" s="48" t="s">
        <v>28</v>
      </c>
      <c r="B96" s="70"/>
      <c r="C96" s="70"/>
      <c r="D96" s="70">
        <f>SUM(B96:C96)</f>
        <v>0</v>
      </c>
    </row>
    <row r="97" spans="1:6" s="25" customFormat="1" ht="21" x14ac:dyDescent="0.35">
      <c r="A97" s="54" t="s">
        <v>6</v>
      </c>
      <c r="B97" s="505">
        <f>B85+B87+B92+B95+B96</f>
        <v>116000</v>
      </c>
      <c r="C97" s="505">
        <f>C85+C87+C92+C95+C96</f>
        <v>157284</v>
      </c>
      <c r="D97" s="505">
        <f>D85+D87+D92+D95+D96</f>
        <v>273284</v>
      </c>
    </row>
    <row r="98" spans="1:6" s="25" customFormat="1" ht="21" x14ac:dyDescent="0.35">
      <c r="A98" s="59"/>
      <c r="B98" s="38"/>
      <c r="C98" s="38"/>
      <c r="D98" s="38"/>
    </row>
    <row r="99" spans="1:6" s="25" customFormat="1" ht="21" x14ac:dyDescent="0.35">
      <c r="A99" s="50" t="s">
        <v>191</v>
      </c>
    </row>
    <row r="100" spans="1:6" s="25" customFormat="1" ht="21" x14ac:dyDescent="0.35">
      <c r="A100" s="50"/>
      <c r="B100" s="25" t="s">
        <v>1614</v>
      </c>
    </row>
    <row r="101" spans="1:6" s="25" customFormat="1" ht="21" x14ac:dyDescent="0.35">
      <c r="B101" s="25" t="s">
        <v>1615</v>
      </c>
    </row>
    <row r="102" spans="1:6" s="25" customFormat="1" ht="21" x14ac:dyDescent="0.35">
      <c r="B102" s="25" t="s">
        <v>134</v>
      </c>
    </row>
    <row r="103" spans="1:6" s="25" customFormat="1" ht="21" x14ac:dyDescent="0.35">
      <c r="B103" s="25" t="s">
        <v>1980</v>
      </c>
    </row>
    <row r="104" spans="1:6" s="25" customFormat="1" ht="21" x14ac:dyDescent="0.35">
      <c r="B104" s="25" t="s">
        <v>42</v>
      </c>
    </row>
    <row r="105" spans="1:6" s="25" customFormat="1" ht="21" x14ac:dyDescent="0.35">
      <c r="A105" s="50" t="s">
        <v>192</v>
      </c>
    </row>
    <row r="106" spans="1:6" s="25" customFormat="1" ht="21" x14ac:dyDescent="0.35">
      <c r="A106" s="38" t="s">
        <v>1622</v>
      </c>
      <c r="B106" s="38"/>
      <c r="C106" s="38"/>
      <c r="D106" s="38"/>
      <c r="E106" s="38"/>
      <c r="F106" s="38"/>
    </row>
    <row r="107" spans="1:6" s="25" customFormat="1" ht="21" x14ac:dyDescent="0.35">
      <c r="A107" s="59"/>
      <c r="B107" s="38"/>
      <c r="C107" s="38"/>
      <c r="D107" s="38"/>
      <c r="E107" s="38"/>
      <c r="F107" s="38"/>
    </row>
    <row r="108" spans="1:6" s="25" customFormat="1" ht="21" x14ac:dyDescent="0.35">
      <c r="A108" s="50" t="s">
        <v>141</v>
      </c>
      <c r="B108" s="38"/>
      <c r="C108" s="38"/>
      <c r="D108" s="38"/>
      <c r="E108" s="38"/>
      <c r="F108" s="38"/>
    </row>
    <row r="109" spans="1:6" s="25" customFormat="1" ht="21" x14ac:dyDescent="0.35">
      <c r="A109" s="25" t="s">
        <v>193</v>
      </c>
    </row>
    <row r="110" spans="1:6" s="25" customFormat="1" ht="21" x14ac:dyDescent="0.35">
      <c r="A110" s="25" t="s">
        <v>1623</v>
      </c>
    </row>
    <row r="111" spans="1:6" s="25" customFormat="1" ht="21" x14ac:dyDescent="0.35"/>
    <row r="112" spans="1:6" s="25" customFormat="1" ht="21" x14ac:dyDescent="0.35">
      <c r="A112" s="25" t="s">
        <v>194</v>
      </c>
    </row>
    <row r="113" spans="1:6" s="25" customFormat="1" ht="21" x14ac:dyDescent="0.35">
      <c r="A113" s="25" t="s">
        <v>1624</v>
      </c>
    </row>
    <row r="114" spans="1:6" s="25" customFormat="1" ht="21" x14ac:dyDescent="0.35"/>
    <row r="115" spans="1:6" s="25" customFormat="1" ht="21" x14ac:dyDescent="0.35">
      <c r="A115" s="25" t="s">
        <v>195</v>
      </c>
    </row>
    <row r="116" spans="1:6" s="25" customFormat="1" ht="21" x14ac:dyDescent="0.35">
      <c r="A116" s="25" t="s">
        <v>1981</v>
      </c>
    </row>
    <row r="117" spans="1:6" s="25" customFormat="1" ht="21" x14ac:dyDescent="0.35"/>
    <row r="118" spans="1:6" s="25" customFormat="1" ht="21" x14ac:dyDescent="0.35"/>
    <row r="119" spans="1:6" s="25" customFormat="1" ht="21" x14ac:dyDescent="0.35">
      <c r="A119" s="22"/>
      <c r="B119" s="22"/>
      <c r="C119" s="22"/>
      <c r="D119" s="1339" t="s">
        <v>125</v>
      </c>
      <c r="E119" s="1339"/>
      <c r="F119" s="1339"/>
    </row>
    <row r="120" spans="1:6" s="25" customFormat="1" ht="21" x14ac:dyDescent="0.35">
      <c r="A120" s="22"/>
      <c r="B120" s="22"/>
      <c r="C120" s="22"/>
      <c r="D120" s="22"/>
      <c r="E120" s="22"/>
      <c r="F120" s="22"/>
    </row>
    <row r="121" spans="1:6" s="25" customFormat="1" ht="21" x14ac:dyDescent="0.35">
      <c r="A121" s="50" t="s">
        <v>190</v>
      </c>
      <c r="F121" s="317"/>
    </row>
    <row r="122" spans="1:6" s="25" customFormat="1" ht="21" x14ac:dyDescent="0.35">
      <c r="A122" s="1340" t="s">
        <v>19</v>
      </c>
      <c r="B122" s="51" t="s">
        <v>17</v>
      </c>
      <c r="C122" s="51" t="s">
        <v>17</v>
      </c>
      <c r="D122" s="1341" t="s">
        <v>20</v>
      </c>
    </row>
    <row r="123" spans="1:6" s="25" customFormat="1" ht="21" x14ac:dyDescent="0.35">
      <c r="A123" s="1340"/>
      <c r="B123" s="52" t="s">
        <v>74</v>
      </c>
      <c r="C123" s="52" t="s">
        <v>113</v>
      </c>
      <c r="D123" s="1342"/>
    </row>
    <row r="124" spans="1:6" s="25" customFormat="1" ht="21" x14ac:dyDescent="0.35">
      <c r="A124" s="1340"/>
      <c r="B124" s="15" t="s">
        <v>412</v>
      </c>
      <c r="C124" s="15" t="s">
        <v>412</v>
      </c>
      <c r="D124" s="1343"/>
    </row>
    <row r="125" spans="1:6" s="25" customFormat="1" ht="21" x14ac:dyDescent="0.35">
      <c r="A125" s="53" t="s">
        <v>22</v>
      </c>
      <c r="B125" s="67">
        <f>B126</f>
        <v>0</v>
      </c>
      <c r="C125" s="67">
        <f>C126</f>
        <v>0</v>
      </c>
      <c r="D125" s="67">
        <f>D126</f>
        <v>0</v>
      </c>
    </row>
    <row r="126" spans="1:6" s="25" customFormat="1" ht="21" x14ac:dyDescent="0.35">
      <c r="A126" s="55" t="s">
        <v>120</v>
      </c>
      <c r="B126" s="69"/>
      <c r="C126" s="69"/>
      <c r="D126" s="68">
        <f>SUM(B126:C126)</f>
        <v>0</v>
      </c>
    </row>
    <row r="127" spans="1:6" s="25" customFormat="1" ht="21" x14ac:dyDescent="0.35">
      <c r="A127" s="48" t="s">
        <v>23</v>
      </c>
      <c r="B127" s="505">
        <f>SUM(B128:B131)</f>
        <v>0</v>
      </c>
      <c r="C127" s="505">
        <f>SUM(C128:C131)</f>
        <v>207700</v>
      </c>
      <c r="D127" s="505">
        <f>SUM(D128:D131)</f>
        <v>207700</v>
      </c>
    </row>
    <row r="128" spans="1:6" s="25" customFormat="1" ht="21" x14ac:dyDescent="0.35">
      <c r="A128" s="56" t="s">
        <v>75</v>
      </c>
      <c r="B128" s="71"/>
      <c r="C128" s="71">
        <v>54800</v>
      </c>
      <c r="D128" s="71">
        <f>SUM(B128:C128)</f>
        <v>54800</v>
      </c>
    </row>
    <row r="129" spans="1:6" s="25" customFormat="1" ht="21" x14ac:dyDescent="0.35">
      <c r="A129" s="57" t="s">
        <v>76</v>
      </c>
      <c r="B129" s="72"/>
      <c r="C129" s="72">
        <v>149100</v>
      </c>
      <c r="D129" s="72">
        <f>SUM(B129:C129)</f>
        <v>149100</v>
      </c>
      <c r="F129" s="317" t="s">
        <v>431</v>
      </c>
    </row>
    <row r="130" spans="1:6" s="25" customFormat="1" ht="21" x14ac:dyDescent="0.35">
      <c r="A130" s="57" t="s">
        <v>77</v>
      </c>
      <c r="B130" s="72"/>
      <c r="C130" s="72">
        <v>3800</v>
      </c>
      <c r="D130" s="72">
        <f>SUM(B130:C130)</f>
        <v>3800</v>
      </c>
    </row>
    <row r="131" spans="1:6" s="25" customFormat="1" ht="21" x14ac:dyDescent="0.35">
      <c r="A131" s="58" t="s">
        <v>78</v>
      </c>
      <c r="B131" s="73"/>
      <c r="C131" s="73"/>
      <c r="D131" s="73">
        <f>SUM(B131:C131)</f>
        <v>0</v>
      </c>
    </row>
    <row r="132" spans="1:6" s="25" customFormat="1" ht="21" x14ac:dyDescent="0.35">
      <c r="A132" s="48" t="s">
        <v>25</v>
      </c>
      <c r="B132" s="70">
        <f>SUM(B133:B134)</f>
        <v>0</v>
      </c>
      <c r="C132" s="70">
        <f>SUM(C133:C134)</f>
        <v>0</v>
      </c>
      <c r="D132" s="70">
        <f>SUM(D133:D134)</f>
        <v>0</v>
      </c>
    </row>
    <row r="133" spans="1:6" s="25" customFormat="1" ht="21" x14ac:dyDescent="0.35">
      <c r="A133" s="56" t="s">
        <v>79</v>
      </c>
      <c r="B133" s="71"/>
      <c r="C133" s="71"/>
      <c r="D133" s="71">
        <f>SUM(B133:C133)</f>
        <v>0</v>
      </c>
    </row>
    <row r="134" spans="1:6" s="25" customFormat="1" ht="21" x14ac:dyDescent="0.35">
      <c r="A134" s="58" t="s">
        <v>83</v>
      </c>
      <c r="B134" s="73"/>
      <c r="C134" s="73"/>
      <c r="D134" s="73">
        <f>SUM(B134:C134)</f>
        <v>0</v>
      </c>
    </row>
    <row r="135" spans="1:6" s="25" customFormat="1" ht="21" x14ac:dyDescent="0.35">
      <c r="A135" s="48" t="s">
        <v>27</v>
      </c>
      <c r="B135" s="70">
        <v>520000</v>
      </c>
      <c r="C135" s="70"/>
      <c r="D135" s="70">
        <f>SUM(B135:C135)</f>
        <v>520000</v>
      </c>
    </row>
    <row r="136" spans="1:6" s="25" customFormat="1" ht="21" x14ac:dyDescent="0.35">
      <c r="A136" s="48" t="s">
        <v>28</v>
      </c>
      <c r="B136" s="70"/>
      <c r="C136" s="505"/>
      <c r="D136" s="505">
        <f>SUM(B136:C136)</f>
        <v>0</v>
      </c>
    </row>
    <row r="137" spans="1:6" s="25" customFormat="1" ht="21" x14ac:dyDescent="0.35">
      <c r="A137" s="54" t="s">
        <v>6</v>
      </c>
      <c r="B137" s="505">
        <f>B125+B127+B132+B135+B136</f>
        <v>520000</v>
      </c>
      <c r="C137" s="505">
        <f>C125+C127+C132+C135+C136</f>
        <v>207700</v>
      </c>
      <c r="D137" s="505">
        <f>D125+D127+D132+D135+D136</f>
        <v>727700</v>
      </c>
    </row>
    <row r="138" spans="1:6" s="25" customFormat="1" ht="21" x14ac:dyDescent="0.35">
      <c r="A138" s="59"/>
      <c r="B138" s="38"/>
      <c r="C138" s="38"/>
      <c r="D138" s="38"/>
    </row>
    <row r="139" spans="1:6" s="25" customFormat="1" ht="21" x14ac:dyDescent="0.35">
      <c r="A139" s="50" t="s">
        <v>191</v>
      </c>
    </row>
    <row r="140" spans="1:6" s="25" customFormat="1" ht="21" x14ac:dyDescent="0.35">
      <c r="A140" s="50"/>
      <c r="B140" s="25" t="s">
        <v>133</v>
      </c>
    </row>
    <row r="141" spans="1:6" s="25" customFormat="1" ht="21" x14ac:dyDescent="0.35">
      <c r="B141" s="25" t="s">
        <v>135</v>
      </c>
    </row>
    <row r="142" spans="1:6" s="25" customFormat="1" ht="21" x14ac:dyDescent="0.35">
      <c r="B142" s="25" t="s">
        <v>134</v>
      </c>
    </row>
    <row r="143" spans="1:6" s="25" customFormat="1" ht="21" x14ac:dyDescent="0.35">
      <c r="B143" s="25" t="s">
        <v>136</v>
      </c>
    </row>
    <row r="144" spans="1:6" s="25" customFormat="1" ht="21" x14ac:dyDescent="0.35">
      <c r="B144" s="25" t="s">
        <v>42</v>
      </c>
    </row>
    <row r="145" spans="1:6" s="25" customFormat="1" ht="21" x14ac:dyDescent="0.35">
      <c r="A145" s="50" t="s">
        <v>192</v>
      </c>
    </row>
    <row r="146" spans="1:6" s="25" customFormat="1" ht="21" x14ac:dyDescent="0.35">
      <c r="A146" s="38" t="s">
        <v>1625</v>
      </c>
      <c r="B146" s="38"/>
      <c r="C146" s="38"/>
      <c r="D146" s="38"/>
      <c r="E146" s="38"/>
      <c r="F146" s="38"/>
    </row>
    <row r="147" spans="1:6" s="25" customFormat="1" ht="21" x14ac:dyDescent="0.35">
      <c r="A147" s="59"/>
      <c r="B147" s="38"/>
      <c r="C147" s="38"/>
      <c r="D147" s="38"/>
      <c r="E147" s="38"/>
      <c r="F147" s="38"/>
    </row>
    <row r="148" spans="1:6" s="25" customFormat="1" ht="21" x14ac:dyDescent="0.35">
      <c r="A148" s="50" t="s">
        <v>141</v>
      </c>
      <c r="B148" s="38"/>
      <c r="C148" s="38"/>
      <c r="D148" s="38"/>
      <c r="E148" s="38"/>
      <c r="F148" s="38"/>
    </row>
    <row r="149" spans="1:6" s="25" customFormat="1" ht="21" x14ac:dyDescent="0.35">
      <c r="A149" s="25" t="s">
        <v>193</v>
      </c>
    </row>
    <row r="150" spans="1:6" s="25" customFormat="1" ht="21" x14ac:dyDescent="0.35">
      <c r="A150" s="25" t="s">
        <v>1626</v>
      </c>
    </row>
    <row r="151" spans="1:6" s="25" customFormat="1" ht="21" x14ac:dyDescent="0.35"/>
    <row r="152" spans="1:6" s="25" customFormat="1" ht="21" x14ac:dyDescent="0.35">
      <c r="A152" s="25" t="s">
        <v>194</v>
      </c>
    </row>
    <row r="153" spans="1:6" s="25" customFormat="1" ht="21" x14ac:dyDescent="0.35">
      <c r="A153" s="25" t="s">
        <v>1628</v>
      </c>
    </row>
    <row r="154" spans="1:6" s="25" customFormat="1" ht="21" x14ac:dyDescent="0.35">
      <c r="A154" s="25" t="s">
        <v>1627</v>
      </c>
    </row>
    <row r="155" spans="1:6" s="25" customFormat="1" ht="21" x14ac:dyDescent="0.35">
      <c r="A155" s="25" t="s">
        <v>195</v>
      </c>
    </row>
    <row r="156" spans="1:6" s="25" customFormat="1" ht="21" x14ac:dyDescent="0.35">
      <c r="A156" s="25" t="s">
        <v>1629</v>
      </c>
    </row>
    <row r="157" spans="1:6" s="25" customFormat="1" ht="21" x14ac:dyDescent="0.35">
      <c r="A157" s="25" t="s">
        <v>1630</v>
      </c>
    </row>
    <row r="158" spans="1:6" s="25" customFormat="1" ht="21" x14ac:dyDescent="0.35"/>
    <row r="159" spans="1:6" s="25" customFormat="1" ht="21" x14ac:dyDescent="0.35">
      <c r="A159" s="22"/>
      <c r="B159" s="22"/>
      <c r="C159" s="22"/>
      <c r="D159" s="1339" t="s">
        <v>125</v>
      </c>
      <c r="E159" s="1339"/>
      <c r="F159" s="1339"/>
    </row>
    <row r="160" spans="1:6" s="25" customFormat="1" ht="21" x14ac:dyDescent="0.35">
      <c r="A160" s="22"/>
      <c r="B160" s="22"/>
      <c r="C160" s="22"/>
      <c r="D160" s="22"/>
      <c r="E160" s="22"/>
      <c r="F160" s="22"/>
    </row>
    <row r="161" spans="1:6" s="25" customFormat="1" ht="21" x14ac:dyDescent="0.35">
      <c r="A161" s="50" t="s">
        <v>190</v>
      </c>
      <c r="F161" s="317"/>
    </row>
    <row r="162" spans="1:6" s="25" customFormat="1" ht="21" x14ac:dyDescent="0.35">
      <c r="A162" s="1340" t="s">
        <v>19</v>
      </c>
      <c r="B162" s="51" t="s">
        <v>17</v>
      </c>
      <c r="C162" s="51" t="s">
        <v>17</v>
      </c>
      <c r="D162" s="1341" t="s">
        <v>20</v>
      </c>
    </row>
    <row r="163" spans="1:6" s="25" customFormat="1" ht="21" x14ac:dyDescent="0.35">
      <c r="A163" s="1340"/>
      <c r="B163" s="52" t="s">
        <v>74</v>
      </c>
      <c r="C163" s="52" t="s">
        <v>113</v>
      </c>
      <c r="D163" s="1342"/>
    </row>
    <row r="164" spans="1:6" s="25" customFormat="1" ht="21" x14ac:dyDescent="0.35">
      <c r="A164" s="1340"/>
      <c r="B164" s="15" t="s">
        <v>412</v>
      </c>
      <c r="C164" s="15" t="s">
        <v>412</v>
      </c>
      <c r="D164" s="1343"/>
    </row>
    <row r="165" spans="1:6" s="25" customFormat="1" ht="21" x14ac:dyDescent="0.35">
      <c r="A165" s="53" t="s">
        <v>22</v>
      </c>
      <c r="B165" s="67">
        <f>B166</f>
        <v>0</v>
      </c>
      <c r="C165" s="67">
        <f>C166</f>
        <v>0</v>
      </c>
      <c r="D165" s="67">
        <f>D166</f>
        <v>0</v>
      </c>
    </row>
    <row r="166" spans="1:6" s="25" customFormat="1" ht="21" x14ac:dyDescent="0.35">
      <c r="A166" s="55" t="s">
        <v>120</v>
      </c>
      <c r="B166" s="69"/>
      <c r="C166" s="69"/>
      <c r="D166" s="68">
        <f>SUM(B166:C166)</f>
        <v>0</v>
      </c>
    </row>
    <row r="167" spans="1:6" s="25" customFormat="1" ht="21" x14ac:dyDescent="0.35">
      <c r="A167" s="48" t="s">
        <v>23</v>
      </c>
      <c r="B167" s="505">
        <f>SUM(B168:B171)</f>
        <v>0</v>
      </c>
      <c r="C167" s="505">
        <f>SUM(C168:C171)</f>
        <v>186618</v>
      </c>
      <c r="D167" s="505">
        <f>SUM(D168:D171)</f>
        <v>186618</v>
      </c>
      <c r="F167" s="317" t="s">
        <v>431</v>
      </c>
    </row>
    <row r="168" spans="1:6" s="25" customFormat="1" ht="21" x14ac:dyDescent="0.35">
      <c r="A168" s="56" t="s">
        <v>75</v>
      </c>
      <c r="B168" s="71"/>
      <c r="C168" s="71">
        <v>58500</v>
      </c>
      <c r="D168" s="71">
        <f>SUM(B168:C168)</f>
        <v>58500</v>
      </c>
    </row>
    <row r="169" spans="1:6" s="25" customFormat="1" ht="21" x14ac:dyDescent="0.35">
      <c r="A169" s="57" t="s">
        <v>76</v>
      </c>
      <c r="B169" s="72"/>
      <c r="C169" s="72">
        <v>70600</v>
      </c>
      <c r="D169" s="72">
        <f>SUM(B169:C169)</f>
        <v>70600</v>
      </c>
    </row>
    <row r="170" spans="1:6" s="25" customFormat="1" ht="21" x14ac:dyDescent="0.35">
      <c r="A170" s="57" t="s">
        <v>77</v>
      </c>
      <c r="B170" s="72"/>
      <c r="C170" s="72">
        <v>57518</v>
      </c>
      <c r="D170" s="72">
        <f>SUM(B170:C170)</f>
        <v>57518</v>
      </c>
    </row>
    <row r="171" spans="1:6" s="25" customFormat="1" ht="21" x14ac:dyDescent="0.35">
      <c r="A171" s="58" t="s">
        <v>78</v>
      </c>
      <c r="B171" s="73"/>
      <c r="C171" s="73"/>
      <c r="D171" s="73">
        <f>SUM(B171:C171)</f>
        <v>0</v>
      </c>
    </row>
    <row r="172" spans="1:6" s="25" customFormat="1" ht="21" x14ac:dyDescent="0.35">
      <c r="A172" s="48" t="s">
        <v>25</v>
      </c>
      <c r="B172" s="70">
        <f>SUM(B173:B174)</f>
        <v>0</v>
      </c>
      <c r="C172" s="70">
        <f>SUM(C173:C174)</f>
        <v>0</v>
      </c>
      <c r="D172" s="70">
        <f>SUM(D173:D174)</f>
        <v>0</v>
      </c>
    </row>
    <row r="173" spans="1:6" s="25" customFormat="1" ht="21" x14ac:dyDescent="0.35">
      <c r="A173" s="56" t="s">
        <v>79</v>
      </c>
      <c r="B173" s="71"/>
      <c r="C173" s="71"/>
      <c r="D173" s="71">
        <f>SUM(B173:C173)</f>
        <v>0</v>
      </c>
    </row>
    <row r="174" spans="1:6" s="25" customFormat="1" ht="21" x14ac:dyDescent="0.35">
      <c r="A174" s="58" t="s">
        <v>83</v>
      </c>
      <c r="B174" s="73"/>
      <c r="C174" s="73"/>
      <c r="D174" s="73">
        <f>SUM(B174:C174)</f>
        <v>0</v>
      </c>
    </row>
    <row r="175" spans="1:6" s="25" customFormat="1" ht="21" x14ac:dyDescent="0.35">
      <c r="A175" s="48" t="s">
        <v>27</v>
      </c>
      <c r="B175" s="70"/>
      <c r="C175" s="70"/>
      <c r="D175" s="70">
        <f>SUM(B175:C175)</f>
        <v>0</v>
      </c>
    </row>
    <row r="176" spans="1:6" s="25" customFormat="1" ht="21" x14ac:dyDescent="0.35">
      <c r="A176" s="48" t="s">
        <v>28</v>
      </c>
      <c r="B176" s="70"/>
      <c r="C176" s="70"/>
      <c r="D176" s="70">
        <f>SUM(B176:C176)</f>
        <v>0</v>
      </c>
    </row>
    <row r="177" spans="1:6" s="25" customFormat="1" ht="21" x14ac:dyDescent="0.35">
      <c r="A177" s="54" t="s">
        <v>6</v>
      </c>
      <c r="B177" s="505">
        <f>B165+B167+B172+B175+B176</f>
        <v>0</v>
      </c>
      <c r="C177" s="505">
        <f>C165+C167+C172+C175+C176</f>
        <v>186618</v>
      </c>
      <c r="D177" s="505">
        <f>D165+D167+D172+D175+D176</f>
        <v>186618</v>
      </c>
    </row>
    <row r="178" spans="1:6" s="25" customFormat="1" ht="21" x14ac:dyDescent="0.35">
      <c r="A178" s="59"/>
      <c r="B178" s="38"/>
      <c r="C178" s="38"/>
      <c r="D178" s="38"/>
    </row>
    <row r="179" spans="1:6" s="25" customFormat="1" ht="21" x14ac:dyDescent="0.35">
      <c r="A179" s="50" t="s">
        <v>191</v>
      </c>
    </row>
    <row r="180" spans="1:6" s="25" customFormat="1" ht="21" x14ac:dyDescent="0.35">
      <c r="A180" s="50"/>
      <c r="B180" s="25" t="s">
        <v>1614</v>
      </c>
    </row>
    <row r="181" spans="1:6" s="25" customFormat="1" ht="21" x14ac:dyDescent="0.35">
      <c r="B181" s="25" t="s">
        <v>1985</v>
      </c>
    </row>
    <row r="182" spans="1:6" s="25" customFormat="1" ht="21" x14ac:dyDescent="0.35">
      <c r="B182" s="25" t="s">
        <v>134</v>
      </c>
    </row>
    <row r="183" spans="1:6" s="25" customFormat="1" ht="21" x14ac:dyDescent="0.35">
      <c r="B183" s="25" t="s">
        <v>1980</v>
      </c>
    </row>
    <row r="184" spans="1:6" s="25" customFormat="1" ht="21" x14ac:dyDescent="0.35">
      <c r="B184" s="25" t="s">
        <v>42</v>
      </c>
    </row>
    <row r="185" spans="1:6" s="25" customFormat="1" ht="21" x14ac:dyDescent="0.35">
      <c r="A185" s="50" t="s">
        <v>192</v>
      </c>
    </row>
    <row r="186" spans="1:6" s="25" customFormat="1" ht="21" x14ac:dyDescent="0.35">
      <c r="A186" s="38" t="s">
        <v>1631</v>
      </c>
      <c r="B186" s="38"/>
      <c r="C186" s="38"/>
      <c r="D186" s="38"/>
      <c r="E186" s="38"/>
      <c r="F186" s="38"/>
    </row>
    <row r="187" spans="1:6" s="25" customFormat="1" ht="21" x14ac:dyDescent="0.35">
      <c r="A187" s="59"/>
      <c r="B187" s="38"/>
      <c r="C187" s="38"/>
      <c r="D187" s="38"/>
      <c r="E187" s="38"/>
      <c r="F187" s="38"/>
    </row>
    <row r="188" spans="1:6" s="25" customFormat="1" ht="21" x14ac:dyDescent="0.35">
      <c r="A188" s="50" t="s">
        <v>141</v>
      </c>
      <c r="B188" s="38"/>
      <c r="C188" s="38"/>
      <c r="D188" s="38"/>
      <c r="E188" s="38"/>
      <c r="F188" s="38"/>
    </row>
    <row r="189" spans="1:6" s="25" customFormat="1" ht="21" x14ac:dyDescent="0.35">
      <c r="A189" s="25" t="s">
        <v>193</v>
      </c>
    </row>
    <row r="190" spans="1:6" s="25" customFormat="1" ht="21" x14ac:dyDescent="0.35">
      <c r="A190" s="25" t="s">
        <v>1632</v>
      </c>
    </row>
    <row r="191" spans="1:6" s="25" customFormat="1" ht="21" x14ac:dyDescent="0.35"/>
    <row r="192" spans="1:6" s="25" customFormat="1" ht="21" x14ac:dyDescent="0.35">
      <c r="A192" s="25" t="s">
        <v>194</v>
      </c>
    </row>
    <row r="193" spans="1:6" s="25" customFormat="1" ht="21" x14ac:dyDescent="0.35">
      <c r="A193" s="25" t="s">
        <v>1633</v>
      </c>
    </row>
    <row r="194" spans="1:6" s="25" customFormat="1" ht="21" x14ac:dyDescent="0.35"/>
    <row r="195" spans="1:6" s="25" customFormat="1" ht="21" x14ac:dyDescent="0.35">
      <c r="A195" s="25" t="s">
        <v>195</v>
      </c>
    </row>
    <row r="196" spans="1:6" s="25" customFormat="1" ht="21" x14ac:dyDescent="0.35">
      <c r="A196" s="25" t="s">
        <v>1634</v>
      </c>
    </row>
    <row r="197" spans="1:6" s="25" customFormat="1" ht="21" x14ac:dyDescent="0.35"/>
    <row r="198" spans="1:6" s="25" customFormat="1" ht="21" x14ac:dyDescent="0.35"/>
    <row r="199" spans="1:6" s="25" customFormat="1" ht="21" x14ac:dyDescent="0.35">
      <c r="A199" s="22"/>
      <c r="B199" s="22"/>
      <c r="C199" s="22"/>
      <c r="D199" s="1339" t="s">
        <v>125</v>
      </c>
      <c r="E199" s="1339"/>
      <c r="F199" s="1339"/>
    </row>
    <row r="200" spans="1:6" s="25" customFormat="1" ht="21" x14ac:dyDescent="0.35">
      <c r="A200" s="22"/>
      <c r="B200" s="22"/>
      <c r="C200" s="22"/>
      <c r="D200" s="22"/>
      <c r="E200" s="22"/>
      <c r="F200" s="22"/>
    </row>
    <row r="201" spans="1:6" s="25" customFormat="1" ht="21" x14ac:dyDescent="0.35">
      <c r="A201" s="50" t="s">
        <v>190</v>
      </c>
      <c r="F201" s="317"/>
    </row>
    <row r="202" spans="1:6" s="25" customFormat="1" ht="21" x14ac:dyDescent="0.35">
      <c r="A202" s="1340" t="s">
        <v>19</v>
      </c>
      <c r="B202" s="51" t="s">
        <v>17</v>
      </c>
      <c r="C202" s="51" t="s">
        <v>17</v>
      </c>
      <c r="D202" s="1341" t="s">
        <v>20</v>
      </c>
    </row>
    <row r="203" spans="1:6" s="25" customFormat="1" ht="21" x14ac:dyDescent="0.35">
      <c r="A203" s="1340"/>
      <c r="B203" s="52" t="s">
        <v>74</v>
      </c>
      <c r="C203" s="52" t="s">
        <v>113</v>
      </c>
      <c r="D203" s="1342"/>
    </row>
    <row r="204" spans="1:6" s="25" customFormat="1" ht="21" x14ac:dyDescent="0.35">
      <c r="A204" s="1340"/>
      <c r="B204" s="15" t="s">
        <v>412</v>
      </c>
      <c r="C204" s="15" t="s">
        <v>412</v>
      </c>
      <c r="D204" s="1343"/>
    </row>
    <row r="205" spans="1:6" s="25" customFormat="1" ht="21" x14ac:dyDescent="0.35">
      <c r="A205" s="53" t="s">
        <v>22</v>
      </c>
      <c r="B205" s="67">
        <f>B206</f>
        <v>0</v>
      </c>
      <c r="C205" s="67">
        <f>C206</f>
        <v>0</v>
      </c>
      <c r="D205" s="67">
        <f>D206</f>
        <v>0</v>
      </c>
    </row>
    <row r="206" spans="1:6" s="25" customFormat="1" ht="21" x14ac:dyDescent="0.35">
      <c r="A206" s="55" t="s">
        <v>120</v>
      </c>
      <c r="B206" s="69"/>
      <c r="C206" s="69"/>
      <c r="D206" s="68">
        <f>SUM(B206:C206)</f>
        <v>0</v>
      </c>
    </row>
    <row r="207" spans="1:6" s="25" customFormat="1" ht="21" x14ac:dyDescent="0.35">
      <c r="A207" s="48" t="s">
        <v>23</v>
      </c>
      <c r="B207" s="505">
        <f>SUM(B208:B211)</f>
        <v>0</v>
      </c>
      <c r="C207" s="505">
        <f>SUM(C208:C211)</f>
        <v>30000</v>
      </c>
      <c r="D207" s="505">
        <f>SUM(D208:D211)</f>
        <v>30000</v>
      </c>
    </row>
    <row r="208" spans="1:6" s="25" customFormat="1" ht="21" x14ac:dyDescent="0.35">
      <c r="A208" s="56" t="s">
        <v>75</v>
      </c>
      <c r="B208" s="71"/>
      <c r="C208" s="71">
        <v>3600</v>
      </c>
      <c r="D208" s="71">
        <f>SUM(B208:C208)</f>
        <v>3600</v>
      </c>
    </row>
    <row r="209" spans="1:6" s="25" customFormat="1" ht="21" x14ac:dyDescent="0.35">
      <c r="A209" s="57" t="s">
        <v>76</v>
      </c>
      <c r="B209" s="72"/>
      <c r="C209" s="72">
        <v>10000</v>
      </c>
      <c r="D209" s="72">
        <f>SUM(B209:C209)</f>
        <v>10000</v>
      </c>
      <c r="F209" s="317" t="s">
        <v>431</v>
      </c>
    </row>
    <row r="210" spans="1:6" s="25" customFormat="1" ht="21" x14ac:dyDescent="0.35">
      <c r="A210" s="57" t="s">
        <v>77</v>
      </c>
      <c r="B210" s="72"/>
      <c r="C210" s="72">
        <v>16400</v>
      </c>
      <c r="D210" s="72">
        <f>SUM(B210:C210)</f>
        <v>16400</v>
      </c>
    </row>
    <row r="211" spans="1:6" s="25" customFormat="1" ht="21" x14ac:dyDescent="0.35">
      <c r="A211" s="58" t="s">
        <v>78</v>
      </c>
      <c r="B211" s="73"/>
      <c r="C211" s="73"/>
      <c r="D211" s="73">
        <f>SUM(B211:C211)</f>
        <v>0</v>
      </c>
    </row>
    <row r="212" spans="1:6" s="25" customFormat="1" ht="21" x14ac:dyDescent="0.35">
      <c r="A212" s="48" t="s">
        <v>25</v>
      </c>
      <c r="B212" s="70">
        <f>SUM(B213:B214)</f>
        <v>0</v>
      </c>
      <c r="C212" s="70">
        <f>SUM(C213:C214)</f>
        <v>0</v>
      </c>
      <c r="D212" s="70">
        <f>SUM(D213:D214)</f>
        <v>0</v>
      </c>
    </row>
    <row r="213" spans="1:6" s="25" customFormat="1" ht="21" x14ac:dyDescent="0.35">
      <c r="A213" s="56" t="s">
        <v>79</v>
      </c>
      <c r="B213" s="71"/>
      <c r="C213" s="71"/>
      <c r="D213" s="71">
        <f>SUM(B213:C213)</f>
        <v>0</v>
      </c>
    </row>
    <row r="214" spans="1:6" s="25" customFormat="1" ht="21" x14ac:dyDescent="0.35">
      <c r="A214" s="58" t="s">
        <v>83</v>
      </c>
      <c r="B214" s="73"/>
      <c r="C214" s="73"/>
      <c r="D214" s="73">
        <f>SUM(B214:C214)</f>
        <v>0</v>
      </c>
    </row>
    <row r="215" spans="1:6" s="25" customFormat="1" ht="21" x14ac:dyDescent="0.35">
      <c r="A215" s="48" t="s">
        <v>27</v>
      </c>
      <c r="B215" s="70"/>
      <c r="C215" s="70"/>
      <c r="D215" s="70">
        <f>SUM(B215:C215)</f>
        <v>0</v>
      </c>
    </row>
    <row r="216" spans="1:6" s="25" customFormat="1" ht="21" x14ac:dyDescent="0.35">
      <c r="A216" s="48" t="s">
        <v>28</v>
      </c>
      <c r="B216" s="70"/>
      <c r="C216" s="70"/>
      <c r="D216" s="70">
        <f>SUM(B216:C216)</f>
        <v>0</v>
      </c>
    </row>
    <row r="217" spans="1:6" s="25" customFormat="1" ht="21" x14ac:dyDescent="0.35">
      <c r="A217" s="54" t="s">
        <v>6</v>
      </c>
      <c r="B217" s="505">
        <f>B205+B207+B212+B215+B216</f>
        <v>0</v>
      </c>
      <c r="C217" s="505">
        <f>C205+C207+C212+C215+C216</f>
        <v>30000</v>
      </c>
      <c r="D217" s="505">
        <f>D205+D207+D212+D215+D216</f>
        <v>30000</v>
      </c>
    </row>
    <row r="218" spans="1:6" s="25" customFormat="1" ht="21" x14ac:dyDescent="0.35">
      <c r="A218" s="59"/>
      <c r="B218" s="38"/>
      <c r="C218" s="38"/>
      <c r="D218" s="38"/>
    </row>
    <row r="219" spans="1:6" s="25" customFormat="1" ht="21" x14ac:dyDescent="0.35">
      <c r="A219" s="50" t="s">
        <v>191</v>
      </c>
    </row>
    <row r="220" spans="1:6" s="25" customFormat="1" ht="21" x14ac:dyDescent="0.35">
      <c r="A220" s="50"/>
      <c r="B220" s="25" t="s">
        <v>460</v>
      </c>
    </row>
    <row r="221" spans="1:6" s="25" customFormat="1" ht="21" x14ac:dyDescent="0.35">
      <c r="B221" s="25" t="s">
        <v>1615</v>
      </c>
    </row>
    <row r="222" spans="1:6" s="25" customFormat="1" ht="21" x14ac:dyDescent="0.35">
      <c r="B222" s="25" t="s">
        <v>134</v>
      </c>
    </row>
    <row r="223" spans="1:6" s="25" customFormat="1" ht="21" x14ac:dyDescent="0.35">
      <c r="B223" s="25" t="s">
        <v>136</v>
      </c>
    </row>
    <row r="224" spans="1:6" s="25" customFormat="1" ht="21" x14ac:dyDescent="0.35">
      <c r="B224" s="25" t="s">
        <v>42</v>
      </c>
    </row>
    <row r="225" spans="1:6" s="25" customFormat="1" ht="21" x14ac:dyDescent="0.35">
      <c r="A225" s="50" t="s">
        <v>192</v>
      </c>
    </row>
    <row r="226" spans="1:6" s="25" customFormat="1" ht="21" x14ac:dyDescent="0.35">
      <c r="A226" s="38" t="s">
        <v>1635</v>
      </c>
      <c r="B226" s="38"/>
      <c r="C226" s="38"/>
      <c r="D226" s="38"/>
      <c r="E226" s="38"/>
      <c r="F226" s="38"/>
    </row>
    <row r="227" spans="1:6" s="25" customFormat="1" ht="21" x14ac:dyDescent="0.35">
      <c r="A227" s="59"/>
      <c r="B227" s="38"/>
      <c r="C227" s="38"/>
      <c r="D227" s="38"/>
      <c r="E227" s="38"/>
      <c r="F227" s="38"/>
    </row>
    <row r="228" spans="1:6" s="25" customFormat="1" ht="21" x14ac:dyDescent="0.35">
      <c r="A228" s="50" t="s">
        <v>141</v>
      </c>
      <c r="B228" s="38"/>
      <c r="C228" s="38"/>
      <c r="D228" s="38"/>
      <c r="E228" s="38"/>
      <c r="F228" s="38"/>
    </row>
    <row r="229" spans="1:6" s="25" customFormat="1" ht="21" x14ac:dyDescent="0.35">
      <c r="A229" s="25" t="s">
        <v>193</v>
      </c>
    </row>
    <row r="230" spans="1:6" s="25" customFormat="1" ht="21" x14ac:dyDescent="0.35">
      <c r="A230" s="25" t="s">
        <v>1637</v>
      </c>
    </row>
    <row r="231" spans="1:6" s="25" customFormat="1" ht="21" x14ac:dyDescent="0.35"/>
    <row r="232" spans="1:6" s="25" customFormat="1" ht="21" x14ac:dyDescent="0.35">
      <c r="A232" s="25" t="s">
        <v>194</v>
      </c>
    </row>
    <row r="233" spans="1:6" s="25" customFormat="1" ht="21" x14ac:dyDescent="0.35">
      <c r="A233" s="25" t="s">
        <v>1636</v>
      </c>
    </row>
    <row r="234" spans="1:6" s="25" customFormat="1" ht="21" x14ac:dyDescent="0.35"/>
    <row r="235" spans="1:6" s="25" customFormat="1" ht="21" x14ac:dyDescent="0.35">
      <c r="A235" s="25" t="s">
        <v>195</v>
      </c>
    </row>
    <row r="236" spans="1:6" s="25" customFormat="1" ht="21" x14ac:dyDescent="0.35">
      <c r="A236" s="25" t="s">
        <v>1638</v>
      </c>
    </row>
    <row r="237" spans="1:6" s="25" customFormat="1" ht="21" x14ac:dyDescent="0.35"/>
    <row r="238" spans="1:6" s="25" customFormat="1" ht="21" x14ac:dyDescent="0.35"/>
    <row r="239" spans="1:6" s="25" customFormat="1" ht="21" x14ac:dyDescent="0.35">
      <c r="A239" s="22"/>
      <c r="B239" s="22"/>
      <c r="C239" s="22"/>
      <c r="D239" s="1339" t="s">
        <v>125</v>
      </c>
      <c r="E239" s="1339"/>
      <c r="F239" s="1339"/>
    </row>
    <row r="240" spans="1:6" s="25" customFormat="1" ht="21" x14ac:dyDescent="0.35">
      <c r="A240" s="22"/>
      <c r="B240" s="22"/>
      <c r="C240" s="22"/>
      <c r="D240" s="22"/>
      <c r="E240" s="22"/>
      <c r="F240" s="22"/>
    </row>
    <row r="241" spans="1:6" s="25" customFormat="1" ht="21" x14ac:dyDescent="0.35">
      <c r="A241" s="50" t="s">
        <v>190</v>
      </c>
      <c r="F241" s="317"/>
    </row>
    <row r="242" spans="1:6" s="25" customFormat="1" ht="21" x14ac:dyDescent="0.35">
      <c r="A242" s="1340" t="s">
        <v>19</v>
      </c>
      <c r="B242" s="51" t="s">
        <v>17</v>
      </c>
      <c r="C242" s="51" t="s">
        <v>17</v>
      </c>
      <c r="D242" s="1341" t="s">
        <v>20</v>
      </c>
    </row>
    <row r="243" spans="1:6" s="25" customFormat="1" ht="21" x14ac:dyDescent="0.35">
      <c r="A243" s="1340"/>
      <c r="B243" s="52" t="s">
        <v>74</v>
      </c>
      <c r="C243" s="52" t="s">
        <v>113</v>
      </c>
      <c r="D243" s="1342"/>
    </row>
    <row r="244" spans="1:6" s="25" customFormat="1" ht="21" x14ac:dyDescent="0.35">
      <c r="A244" s="1340"/>
      <c r="B244" s="15" t="s">
        <v>412</v>
      </c>
      <c r="C244" s="15" t="s">
        <v>412</v>
      </c>
      <c r="D244" s="1343"/>
    </row>
    <row r="245" spans="1:6" s="25" customFormat="1" ht="21" x14ac:dyDescent="0.35">
      <c r="A245" s="53" t="s">
        <v>22</v>
      </c>
      <c r="B245" s="67">
        <f>B246</f>
        <v>0</v>
      </c>
      <c r="C245" s="67">
        <f>C246</f>
        <v>0</v>
      </c>
      <c r="D245" s="67">
        <f>D246</f>
        <v>0</v>
      </c>
    </row>
    <row r="246" spans="1:6" s="25" customFormat="1" ht="21" x14ac:dyDescent="0.35">
      <c r="A246" s="55" t="s">
        <v>120</v>
      </c>
      <c r="B246" s="69"/>
      <c r="C246" s="69"/>
      <c r="D246" s="68">
        <f>SUM(B246:C246)</f>
        <v>0</v>
      </c>
    </row>
    <row r="247" spans="1:6" s="25" customFormat="1" ht="21" x14ac:dyDescent="0.35">
      <c r="A247" s="48" t="s">
        <v>23</v>
      </c>
      <c r="B247" s="505">
        <f>SUM(B248:B251)</f>
        <v>0</v>
      </c>
      <c r="C247" s="505">
        <f>SUM(C248:C251)</f>
        <v>258000</v>
      </c>
      <c r="D247" s="505">
        <f>SUM(D248:D251)</f>
        <v>258000</v>
      </c>
    </row>
    <row r="248" spans="1:6" s="25" customFormat="1" ht="21" x14ac:dyDescent="0.35">
      <c r="A248" s="56" t="s">
        <v>75</v>
      </c>
      <c r="B248" s="71"/>
      <c r="C248" s="71">
        <v>12000</v>
      </c>
      <c r="D248" s="71">
        <f>SUM(B248:C248)</f>
        <v>12000</v>
      </c>
    </row>
    <row r="249" spans="1:6" s="25" customFormat="1" ht="21" x14ac:dyDescent="0.35">
      <c r="A249" s="57" t="s">
        <v>76</v>
      </c>
      <c r="B249" s="72"/>
      <c r="C249" s="72">
        <v>237200</v>
      </c>
      <c r="D249" s="72">
        <f>SUM(B249:C249)</f>
        <v>237200</v>
      </c>
    </row>
    <row r="250" spans="1:6" s="25" customFormat="1" ht="21" x14ac:dyDescent="0.35">
      <c r="A250" s="57" t="s">
        <v>77</v>
      </c>
      <c r="B250" s="72"/>
      <c r="C250" s="72">
        <v>8800</v>
      </c>
      <c r="D250" s="72">
        <f>SUM(B250:C250)</f>
        <v>8800</v>
      </c>
    </row>
    <row r="251" spans="1:6" s="25" customFormat="1" ht="21" x14ac:dyDescent="0.35">
      <c r="A251" s="58" t="s">
        <v>78</v>
      </c>
      <c r="B251" s="73"/>
      <c r="C251" s="73"/>
      <c r="D251" s="73">
        <f>SUM(B251:C251)</f>
        <v>0</v>
      </c>
    </row>
    <row r="252" spans="1:6" s="25" customFormat="1" ht="21" x14ac:dyDescent="0.35">
      <c r="A252" s="48" t="s">
        <v>25</v>
      </c>
      <c r="B252" s="70">
        <f>SUM(B253:B254)</f>
        <v>0</v>
      </c>
      <c r="C252" s="70">
        <f>SUM(C253:C254)</f>
        <v>0</v>
      </c>
      <c r="D252" s="70">
        <f>SUM(D253:D254)</f>
        <v>0</v>
      </c>
    </row>
    <row r="253" spans="1:6" s="25" customFormat="1" ht="21" x14ac:dyDescent="0.35">
      <c r="A253" s="56" t="s">
        <v>79</v>
      </c>
      <c r="B253" s="71"/>
      <c r="C253" s="71"/>
      <c r="D253" s="71">
        <f>SUM(B253:C253)</f>
        <v>0</v>
      </c>
    </row>
    <row r="254" spans="1:6" s="25" customFormat="1" ht="21" x14ac:dyDescent="0.35">
      <c r="A254" s="58" t="s">
        <v>83</v>
      </c>
      <c r="B254" s="73"/>
      <c r="C254" s="73"/>
      <c r="D254" s="73">
        <f>SUM(B254:C254)</f>
        <v>0</v>
      </c>
    </row>
    <row r="255" spans="1:6" s="25" customFormat="1" ht="21" x14ac:dyDescent="0.35">
      <c r="A255" s="48" t="s">
        <v>27</v>
      </c>
      <c r="B255" s="70">
        <v>520000</v>
      </c>
      <c r="C255" s="505"/>
      <c r="D255" s="505">
        <f>SUM(B255:C255)</f>
        <v>520000</v>
      </c>
    </row>
    <row r="256" spans="1:6" s="25" customFormat="1" ht="21" x14ac:dyDescent="0.35">
      <c r="A256" s="48" t="s">
        <v>28</v>
      </c>
      <c r="B256" s="70"/>
      <c r="C256" s="70"/>
      <c r="D256" s="70">
        <f>SUM(B256:C256)</f>
        <v>0</v>
      </c>
    </row>
    <row r="257" spans="1:6" s="25" customFormat="1" ht="21" x14ac:dyDescent="0.35">
      <c r="A257" s="54" t="s">
        <v>6</v>
      </c>
      <c r="B257" s="505">
        <f>B245+B247+B252+B255+B256</f>
        <v>520000</v>
      </c>
      <c r="C257" s="505">
        <f>C245+C247+C252+C255+C256</f>
        <v>258000</v>
      </c>
      <c r="D257" s="505">
        <f>D245+D247+D252+D255+D256</f>
        <v>778000</v>
      </c>
    </row>
    <row r="258" spans="1:6" s="25" customFormat="1" ht="21" x14ac:dyDescent="0.35">
      <c r="A258" s="59"/>
      <c r="B258" s="38"/>
      <c r="C258" s="38"/>
      <c r="D258" s="38"/>
    </row>
    <row r="259" spans="1:6" s="25" customFormat="1" ht="21" x14ac:dyDescent="0.35">
      <c r="A259" s="50" t="s">
        <v>191</v>
      </c>
    </row>
    <row r="260" spans="1:6" s="25" customFormat="1" ht="21" x14ac:dyDescent="0.35">
      <c r="A260" s="50"/>
      <c r="B260" s="25" t="s">
        <v>1613</v>
      </c>
    </row>
    <row r="261" spans="1:6" s="25" customFormat="1" ht="21" x14ac:dyDescent="0.35">
      <c r="B261" s="25" t="s">
        <v>135</v>
      </c>
    </row>
    <row r="262" spans="1:6" s="25" customFormat="1" ht="21" x14ac:dyDescent="0.35">
      <c r="B262" s="25" t="s">
        <v>134</v>
      </c>
    </row>
    <row r="263" spans="1:6" s="25" customFormat="1" ht="21" x14ac:dyDescent="0.35">
      <c r="B263" s="25" t="s">
        <v>1987</v>
      </c>
    </row>
    <row r="264" spans="1:6" s="25" customFormat="1" ht="21" x14ac:dyDescent="0.35">
      <c r="B264" s="25" t="s">
        <v>42</v>
      </c>
    </row>
    <row r="265" spans="1:6" s="25" customFormat="1" ht="21" x14ac:dyDescent="0.35">
      <c r="A265" s="50" t="s">
        <v>192</v>
      </c>
    </row>
    <row r="266" spans="1:6" s="25" customFormat="1" ht="21" x14ac:dyDescent="0.35">
      <c r="A266" s="38" t="s">
        <v>1639</v>
      </c>
      <c r="B266" s="38"/>
      <c r="C266" s="38"/>
      <c r="D266" s="38"/>
      <c r="E266" s="38"/>
      <c r="F266" s="38"/>
    </row>
    <row r="267" spans="1:6" s="25" customFormat="1" ht="21" x14ac:dyDescent="0.35">
      <c r="A267" s="59"/>
      <c r="B267" s="38"/>
      <c r="C267" s="38"/>
      <c r="D267" s="38"/>
      <c r="E267" s="38"/>
      <c r="F267" s="38"/>
    </row>
    <row r="268" spans="1:6" s="25" customFormat="1" ht="21" x14ac:dyDescent="0.35">
      <c r="A268" s="50" t="s">
        <v>141</v>
      </c>
      <c r="B268" s="38"/>
      <c r="C268" s="38"/>
      <c r="D268" s="38"/>
      <c r="E268" s="38"/>
      <c r="F268" s="38"/>
    </row>
    <row r="269" spans="1:6" s="25" customFormat="1" ht="21" x14ac:dyDescent="0.35">
      <c r="A269" s="25" t="s">
        <v>193</v>
      </c>
    </row>
    <row r="270" spans="1:6" s="25" customFormat="1" ht="21" x14ac:dyDescent="0.35">
      <c r="A270" s="25" t="s">
        <v>1640</v>
      </c>
    </row>
    <row r="271" spans="1:6" s="25" customFormat="1" ht="21" x14ac:dyDescent="0.35"/>
    <row r="272" spans="1:6" s="25" customFormat="1" ht="21" x14ac:dyDescent="0.35">
      <c r="A272" s="25" t="s">
        <v>194</v>
      </c>
    </row>
    <row r="273" spans="1:6" s="25" customFormat="1" ht="21" x14ac:dyDescent="0.35">
      <c r="A273" s="25" t="s">
        <v>1641</v>
      </c>
    </row>
    <row r="274" spans="1:6" s="25" customFormat="1" ht="21" x14ac:dyDescent="0.35">
      <c r="A274" s="25" t="s">
        <v>1642</v>
      </c>
    </row>
    <row r="275" spans="1:6" s="25" customFormat="1" ht="21" x14ac:dyDescent="0.35">
      <c r="A275" s="25" t="s">
        <v>195</v>
      </c>
    </row>
    <row r="276" spans="1:6" s="25" customFormat="1" ht="21" x14ac:dyDescent="0.35">
      <c r="A276" s="25" t="s">
        <v>1643</v>
      </c>
    </row>
    <row r="277" spans="1:6" s="25" customFormat="1" ht="21" x14ac:dyDescent="0.35"/>
    <row r="278" spans="1:6" s="25" customFormat="1" ht="21" x14ac:dyDescent="0.35"/>
    <row r="279" spans="1:6" s="25" customFormat="1" ht="21" x14ac:dyDescent="0.35">
      <c r="A279" s="22"/>
      <c r="B279" s="22"/>
      <c r="C279" s="22"/>
      <c r="D279" s="1339" t="s">
        <v>125</v>
      </c>
      <c r="E279" s="1339"/>
      <c r="F279" s="1339"/>
    </row>
    <row r="280" spans="1:6" s="25" customFormat="1" ht="21" x14ac:dyDescent="0.35">
      <c r="A280" s="22"/>
      <c r="B280" s="22"/>
      <c r="C280" s="22"/>
      <c r="D280" s="22"/>
      <c r="E280" s="22"/>
      <c r="F280" s="22"/>
    </row>
    <row r="281" spans="1:6" s="25" customFormat="1" ht="21" x14ac:dyDescent="0.35">
      <c r="A281" s="50" t="s">
        <v>190</v>
      </c>
      <c r="F281" s="317"/>
    </row>
    <row r="282" spans="1:6" s="25" customFormat="1" ht="21" x14ac:dyDescent="0.35">
      <c r="A282" s="1340" t="s">
        <v>19</v>
      </c>
      <c r="B282" s="51" t="s">
        <v>17</v>
      </c>
      <c r="C282" s="51" t="s">
        <v>17</v>
      </c>
      <c r="D282" s="1341" t="s">
        <v>20</v>
      </c>
    </row>
    <row r="283" spans="1:6" s="25" customFormat="1" ht="21" x14ac:dyDescent="0.35">
      <c r="A283" s="1340"/>
      <c r="B283" s="52" t="s">
        <v>74</v>
      </c>
      <c r="C283" s="52" t="s">
        <v>113</v>
      </c>
      <c r="D283" s="1342"/>
    </row>
    <row r="284" spans="1:6" s="25" customFormat="1" ht="21" x14ac:dyDescent="0.35">
      <c r="A284" s="1340"/>
      <c r="B284" s="15" t="s">
        <v>412</v>
      </c>
      <c r="C284" s="15" t="s">
        <v>412</v>
      </c>
      <c r="D284" s="1343"/>
    </row>
    <row r="285" spans="1:6" s="25" customFormat="1" ht="21" x14ac:dyDescent="0.35">
      <c r="A285" s="53" t="s">
        <v>22</v>
      </c>
      <c r="B285" s="67">
        <f>B286</f>
        <v>0</v>
      </c>
      <c r="C285" s="67">
        <f>C286</f>
        <v>0</v>
      </c>
      <c r="D285" s="67">
        <f>D286</f>
        <v>0</v>
      </c>
    </row>
    <row r="286" spans="1:6" s="25" customFormat="1" ht="21" x14ac:dyDescent="0.35">
      <c r="A286" s="55" t="s">
        <v>120</v>
      </c>
      <c r="B286" s="69"/>
      <c r="C286" s="69"/>
      <c r="D286" s="68">
        <f>SUM(B286:C286)</f>
        <v>0</v>
      </c>
      <c r="F286" s="317" t="s">
        <v>431</v>
      </c>
    </row>
    <row r="287" spans="1:6" s="25" customFormat="1" ht="21" x14ac:dyDescent="0.35">
      <c r="A287" s="48" t="s">
        <v>23</v>
      </c>
      <c r="B287" s="505">
        <f>SUM(B288:B291)</f>
        <v>0</v>
      </c>
      <c r="C287" s="505">
        <f>SUM(C288:C291)</f>
        <v>1625250</v>
      </c>
      <c r="D287" s="505">
        <f>SUM(D288:D291)</f>
        <v>1625250</v>
      </c>
    </row>
    <row r="288" spans="1:6" s="25" customFormat="1" ht="21" x14ac:dyDescent="0.35">
      <c r="A288" s="56" t="s">
        <v>75</v>
      </c>
      <c r="B288" s="71"/>
      <c r="C288" s="71">
        <v>204860</v>
      </c>
      <c r="D288" s="71">
        <f>SUM(B288:C288)</f>
        <v>204860</v>
      </c>
    </row>
    <row r="289" spans="1:4" s="25" customFormat="1" ht="21" x14ac:dyDescent="0.35">
      <c r="A289" s="57" t="s">
        <v>76</v>
      </c>
      <c r="B289" s="72"/>
      <c r="C289" s="72">
        <v>488500</v>
      </c>
      <c r="D289" s="72">
        <f>SUM(B289:C289)</f>
        <v>488500</v>
      </c>
    </row>
    <row r="290" spans="1:4" s="25" customFormat="1" ht="21" x14ac:dyDescent="0.35">
      <c r="A290" s="57" t="s">
        <v>77</v>
      </c>
      <c r="B290" s="72"/>
      <c r="C290" s="72">
        <v>918890</v>
      </c>
      <c r="D290" s="72">
        <f>SUM(B290:C290)</f>
        <v>918890</v>
      </c>
    </row>
    <row r="291" spans="1:4" s="25" customFormat="1" ht="21" x14ac:dyDescent="0.35">
      <c r="A291" s="58" t="s">
        <v>78</v>
      </c>
      <c r="B291" s="73"/>
      <c r="C291" s="73">
        <v>13000</v>
      </c>
      <c r="D291" s="73">
        <f>SUM(B291:C291)</f>
        <v>13000</v>
      </c>
    </row>
    <row r="292" spans="1:4" s="25" customFormat="1" ht="21" x14ac:dyDescent="0.35">
      <c r="A292" s="48" t="s">
        <v>25</v>
      </c>
      <c r="B292" s="70">
        <f>SUM(B293:B294)</f>
        <v>0</v>
      </c>
      <c r="C292" s="70">
        <f>SUM(C293:C294)</f>
        <v>0</v>
      </c>
      <c r="D292" s="70">
        <f>SUM(D293:D294)</f>
        <v>0</v>
      </c>
    </row>
    <row r="293" spans="1:4" s="25" customFormat="1" ht="21" x14ac:dyDescent="0.35">
      <c r="A293" s="56" t="s">
        <v>79</v>
      </c>
      <c r="B293" s="71"/>
      <c r="C293" s="71"/>
      <c r="D293" s="71">
        <f>SUM(B293:C293)</f>
        <v>0</v>
      </c>
    </row>
    <row r="294" spans="1:4" s="25" customFormat="1" ht="21" x14ac:dyDescent="0.35">
      <c r="A294" s="58" t="s">
        <v>83</v>
      </c>
      <c r="B294" s="73"/>
      <c r="C294" s="73"/>
      <c r="D294" s="73">
        <f>SUM(B294:C294)</f>
        <v>0</v>
      </c>
    </row>
    <row r="295" spans="1:4" s="25" customFormat="1" ht="21" x14ac:dyDescent="0.35">
      <c r="A295" s="48" t="s">
        <v>27</v>
      </c>
      <c r="B295" s="70">
        <v>232000</v>
      </c>
      <c r="C295" s="70"/>
      <c r="D295" s="70">
        <f>SUM(B295:C295)</f>
        <v>232000</v>
      </c>
    </row>
    <row r="296" spans="1:4" s="25" customFormat="1" ht="21" x14ac:dyDescent="0.35">
      <c r="A296" s="48" t="s">
        <v>28</v>
      </c>
      <c r="B296" s="70"/>
      <c r="C296" s="70"/>
      <c r="D296" s="70">
        <f>SUM(B296:C296)</f>
        <v>0</v>
      </c>
    </row>
    <row r="297" spans="1:4" s="25" customFormat="1" ht="21" x14ac:dyDescent="0.35">
      <c r="A297" s="54" t="s">
        <v>6</v>
      </c>
      <c r="B297" s="505">
        <f>B285+B287+B292+B295+B296</f>
        <v>232000</v>
      </c>
      <c r="C297" s="505">
        <f>C285+C287+C292+C295+C296</f>
        <v>1625250</v>
      </c>
      <c r="D297" s="505">
        <f>D285+D287+D292+D295+D296</f>
        <v>1857250</v>
      </c>
    </row>
    <row r="298" spans="1:4" s="25" customFormat="1" ht="21" x14ac:dyDescent="0.35">
      <c r="A298" s="59"/>
      <c r="B298" s="38"/>
      <c r="C298" s="38"/>
      <c r="D298" s="38"/>
    </row>
    <row r="299" spans="1:4" s="25" customFormat="1" ht="21" x14ac:dyDescent="0.35">
      <c r="A299" s="50" t="s">
        <v>191</v>
      </c>
    </row>
    <row r="300" spans="1:4" s="25" customFormat="1" ht="21" x14ac:dyDescent="0.35">
      <c r="A300" s="50"/>
      <c r="B300" s="25" t="s">
        <v>1614</v>
      </c>
    </row>
    <row r="301" spans="1:4" s="25" customFormat="1" ht="21" x14ac:dyDescent="0.35">
      <c r="B301" s="25" t="s">
        <v>135</v>
      </c>
    </row>
    <row r="302" spans="1:4" s="25" customFormat="1" ht="21" x14ac:dyDescent="0.35">
      <c r="B302" s="25" t="s">
        <v>134</v>
      </c>
    </row>
    <row r="303" spans="1:4" s="25" customFormat="1" ht="21" x14ac:dyDescent="0.35">
      <c r="B303" s="25" t="s">
        <v>136</v>
      </c>
    </row>
    <row r="304" spans="1:4" s="25" customFormat="1" ht="21" x14ac:dyDescent="0.35">
      <c r="B304" s="25" t="s">
        <v>42</v>
      </c>
    </row>
    <row r="305" spans="1:6" s="25" customFormat="1" ht="21" x14ac:dyDescent="0.35">
      <c r="A305" s="50" t="s">
        <v>192</v>
      </c>
    </row>
    <row r="306" spans="1:6" s="25" customFormat="1" ht="21" x14ac:dyDescent="0.35">
      <c r="A306" s="38" t="s">
        <v>1639</v>
      </c>
      <c r="B306" s="38"/>
      <c r="C306" s="38"/>
      <c r="D306" s="38"/>
      <c r="E306" s="38"/>
      <c r="F306" s="38"/>
    </row>
    <row r="307" spans="1:6" s="25" customFormat="1" ht="21" x14ac:dyDescent="0.35">
      <c r="A307" s="59"/>
      <c r="B307" s="38"/>
      <c r="C307" s="38"/>
      <c r="D307" s="38"/>
      <c r="E307" s="38"/>
      <c r="F307" s="38"/>
    </row>
    <row r="308" spans="1:6" s="25" customFormat="1" ht="21" x14ac:dyDescent="0.35">
      <c r="A308" s="50" t="s">
        <v>141</v>
      </c>
      <c r="B308" s="38"/>
      <c r="C308" s="38"/>
      <c r="D308" s="38"/>
      <c r="E308" s="38"/>
      <c r="F308" s="38"/>
    </row>
    <row r="309" spans="1:6" s="25" customFormat="1" ht="21" x14ac:dyDescent="0.35">
      <c r="A309" s="25" t="s">
        <v>193</v>
      </c>
    </row>
    <row r="310" spans="1:6" s="25" customFormat="1" ht="21" x14ac:dyDescent="0.35">
      <c r="A310" s="25" t="s">
        <v>1645</v>
      </c>
    </row>
    <row r="311" spans="1:6" s="25" customFormat="1" ht="21" x14ac:dyDescent="0.35"/>
    <row r="312" spans="1:6" s="25" customFormat="1" ht="21" x14ac:dyDescent="0.35">
      <c r="A312" s="25" t="s">
        <v>194</v>
      </c>
    </row>
    <row r="313" spans="1:6" s="25" customFormat="1" ht="21" x14ac:dyDescent="0.35">
      <c r="A313" s="25" t="s">
        <v>1646</v>
      </c>
    </row>
    <row r="314" spans="1:6" s="25" customFormat="1" ht="21" x14ac:dyDescent="0.35"/>
    <row r="315" spans="1:6" s="25" customFormat="1" ht="21" x14ac:dyDescent="0.35">
      <c r="A315" s="25" t="s">
        <v>195</v>
      </c>
    </row>
    <row r="316" spans="1:6" s="25" customFormat="1" ht="21" x14ac:dyDescent="0.35">
      <c r="A316" s="25" t="s">
        <v>1647</v>
      </c>
    </row>
    <row r="317" spans="1:6" s="25" customFormat="1" ht="21" x14ac:dyDescent="0.35"/>
    <row r="318" spans="1:6" s="25" customFormat="1" ht="21" x14ac:dyDescent="0.35"/>
    <row r="319" spans="1:6" s="25" customFormat="1" ht="21" x14ac:dyDescent="0.35">
      <c r="D319" s="25" t="s">
        <v>125</v>
      </c>
    </row>
    <row r="320" spans="1:6" s="25" customFormat="1" ht="21" x14ac:dyDescent="0.35"/>
    <row r="321" spans="1:6" s="25" customFormat="1" ht="21" x14ac:dyDescent="0.35">
      <c r="A321" s="50" t="s">
        <v>190</v>
      </c>
    </row>
    <row r="322" spans="1:6" s="25" customFormat="1" ht="21" x14ac:dyDescent="0.35">
      <c r="A322" s="1340" t="s">
        <v>19</v>
      </c>
      <c r="B322" s="51" t="s">
        <v>17</v>
      </c>
      <c r="C322" s="51" t="s">
        <v>17</v>
      </c>
      <c r="D322" s="1341" t="s">
        <v>20</v>
      </c>
    </row>
    <row r="323" spans="1:6" s="25" customFormat="1" ht="21" x14ac:dyDescent="0.35">
      <c r="A323" s="1340"/>
      <c r="B323" s="52" t="s">
        <v>74</v>
      </c>
      <c r="C323" s="52" t="s">
        <v>113</v>
      </c>
      <c r="D323" s="1342"/>
    </row>
    <row r="324" spans="1:6" s="25" customFormat="1" ht="21" x14ac:dyDescent="0.35">
      <c r="A324" s="1340"/>
      <c r="B324" s="15" t="s">
        <v>412</v>
      </c>
      <c r="C324" s="15" t="s">
        <v>412</v>
      </c>
      <c r="D324" s="1343"/>
    </row>
    <row r="325" spans="1:6" s="25" customFormat="1" ht="21" x14ac:dyDescent="0.35">
      <c r="A325" s="53" t="s">
        <v>22</v>
      </c>
      <c r="B325" s="67">
        <f>B326</f>
        <v>0</v>
      </c>
      <c r="C325" s="67">
        <f>C326</f>
        <v>0</v>
      </c>
      <c r="D325" s="67">
        <f>D326</f>
        <v>0</v>
      </c>
    </row>
    <row r="326" spans="1:6" s="25" customFormat="1" ht="21" x14ac:dyDescent="0.35">
      <c r="A326" s="55" t="s">
        <v>120</v>
      </c>
      <c r="B326" s="69"/>
      <c r="C326" s="69"/>
      <c r="D326" s="68">
        <f>SUM(B326:C326)</f>
        <v>0</v>
      </c>
    </row>
    <row r="327" spans="1:6" s="25" customFormat="1" ht="21" x14ac:dyDescent="0.35">
      <c r="A327" s="48" t="s">
        <v>23</v>
      </c>
      <c r="B327" s="70">
        <f>SUM(B328:B331)</f>
        <v>0</v>
      </c>
      <c r="C327" s="70">
        <f>SUM(C328:C331)</f>
        <v>0</v>
      </c>
      <c r="D327" s="70">
        <f>SUM(D328:D331)</f>
        <v>0</v>
      </c>
    </row>
    <row r="328" spans="1:6" s="25" customFormat="1" ht="21" x14ac:dyDescent="0.35">
      <c r="A328" s="56" t="s">
        <v>75</v>
      </c>
      <c r="B328" s="71"/>
      <c r="C328" s="71"/>
      <c r="D328" s="71">
        <f>SUM(B328:C328)</f>
        <v>0</v>
      </c>
    </row>
    <row r="329" spans="1:6" s="25" customFormat="1" ht="21" x14ac:dyDescent="0.35">
      <c r="A329" s="57" t="s">
        <v>76</v>
      </c>
      <c r="B329" s="72"/>
      <c r="C329" s="72"/>
      <c r="D329" s="72">
        <f>SUM(B329:C329)</f>
        <v>0</v>
      </c>
    </row>
    <row r="330" spans="1:6" s="25" customFormat="1" ht="21" x14ac:dyDescent="0.35">
      <c r="A330" s="57" t="s">
        <v>77</v>
      </c>
      <c r="B330" s="72"/>
      <c r="C330" s="72"/>
      <c r="D330" s="72">
        <f>SUM(B330:C330)</f>
        <v>0</v>
      </c>
    </row>
    <row r="331" spans="1:6" s="25" customFormat="1" ht="21" x14ac:dyDescent="0.35">
      <c r="A331" s="58" t="s">
        <v>78</v>
      </c>
      <c r="B331" s="73"/>
      <c r="C331" s="73"/>
      <c r="D331" s="73">
        <f>SUM(B331:C331)</f>
        <v>0</v>
      </c>
    </row>
    <row r="332" spans="1:6" s="25" customFormat="1" ht="21" x14ac:dyDescent="0.35">
      <c r="A332" s="48" t="s">
        <v>25</v>
      </c>
      <c r="B332" s="505">
        <f>SUM(B333:B334)</f>
        <v>0</v>
      </c>
      <c r="C332" s="505">
        <f>SUM(C333:C334)</f>
        <v>986820</v>
      </c>
      <c r="D332" s="505">
        <f>SUM(D333:D334)</f>
        <v>986820</v>
      </c>
      <c r="F332" s="317" t="s">
        <v>431</v>
      </c>
    </row>
    <row r="333" spans="1:6" s="25" customFormat="1" ht="21" x14ac:dyDescent="0.35">
      <c r="A333" s="56" t="s">
        <v>79</v>
      </c>
      <c r="B333" s="71"/>
      <c r="C333" s="71">
        <v>536820</v>
      </c>
      <c r="D333" s="71">
        <f>SUM(B333:C333)</f>
        <v>536820</v>
      </c>
    </row>
    <row r="334" spans="1:6" s="25" customFormat="1" ht="21" x14ac:dyDescent="0.35">
      <c r="A334" s="58" t="s">
        <v>83</v>
      </c>
      <c r="B334" s="73"/>
      <c r="C334" s="73">
        <v>450000</v>
      </c>
      <c r="D334" s="73">
        <f>SUM(B334:C334)</f>
        <v>450000</v>
      </c>
    </row>
    <row r="335" spans="1:6" s="25" customFormat="1" ht="21" x14ac:dyDescent="0.35">
      <c r="A335" s="48" t="s">
        <v>27</v>
      </c>
      <c r="B335" s="70"/>
      <c r="C335" s="70"/>
      <c r="D335" s="70">
        <f>SUM(B335:C335)</f>
        <v>0</v>
      </c>
    </row>
    <row r="336" spans="1:6" s="25" customFormat="1" ht="21" x14ac:dyDescent="0.35">
      <c r="A336" s="48" t="s">
        <v>28</v>
      </c>
      <c r="B336" s="70"/>
      <c r="C336" s="70"/>
      <c r="D336" s="70">
        <f>SUM(B336:C336)</f>
        <v>0</v>
      </c>
    </row>
    <row r="337" spans="1:4" s="25" customFormat="1" ht="21" x14ac:dyDescent="0.35">
      <c r="A337" s="54" t="s">
        <v>6</v>
      </c>
      <c r="B337" s="505">
        <f>B325+B327+B332+B335+B336</f>
        <v>0</v>
      </c>
      <c r="C337" s="505">
        <f>C325+C327+C332+C335+C336</f>
        <v>986820</v>
      </c>
      <c r="D337" s="505">
        <f>D325+D327+D332+D335+D336</f>
        <v>986820</v>
      </c>
    </row>
    <row r="338" spans="1:4" s="25" customFormat="1" ht="21" x14ac:dyDescent="0.35"/>
    <row r="339" spans="1:4" s="25" customFormat="1" ht="21" x14ac:dyDescent="0.35">
      <c r="A339" s="25" t="s">
        <v>1644</v>
      </c>
    </row>
    <row r="340" spans="1:4" s="25" customFormat="1" ht="21" x14ac:dyDescent="0.35">
      <c r="B340" s="25" t="s">
        <v>1614</v>
      </c>
    </row>
    <row r="341" spans="1:4" s="25" customFormat="1" ht="21" x14ac:dyDescent="0.35">
      <c r="B341" s="25" t="s">
        <v>1615</v>
      </c>
    </row>
    <row r="342" spans="1:4" s="25" customFormat="1" ht="21" x14ac:dyDescent="0.35">
      <c r="B342" s="25" t="s">
        <v>134</v>
      </c>
    </row>
    <row r="343" spans="1:4" s="25" customFormat="1" ht="21" x14ac:dyDescent="0.35">
      <c r="B343" s="25" t="s">
        <v>1980</v>
      </c>
    </row>
    <row r="344" spans="1:4" s="25" customFormat="1" ht="21" x14ac:dyDescent="0.35">
      <c r="B344" s="25" t="s">
        <v>42</v>
      </c>
    </row>
    <row r="345" spans="1:4" s="25" customFormat="1" ht="21" x14ac:dyDescent="0.35">
      <c r="A345" s="25" t="s">
        <v>192</v>
      </c>
    </row>
    <row r="346" spans="1:4" s="25" customFormat="1" ht="21" x14ac:dyDescent="0.35">
      <c r="A346" s="25" t="s">
        <v>1648</v>
      </c>
    </row>
    <row r="347" spans="1:4" s="25" customFormat="1" ht="21" x14ac:dyDescent="0.35"/>
    <row r="348" spans="1:4" s="25" customFormat="1" ht="21" x14ac:dyDescent="0.35">
      <c r="A348" s="25" t="s">
        <v>141</v>
      </c>
    </row>
    <row r="349" spans="1:4" s="25" customFormat="1" ht="21" x14ac:dyDescent="0.35">
      <c r="A349" s="25" t="s">
        <v>193</v>
      </c>
    </row>
    <row r="350" spans="1:4" s="25" customFormat="1" ht="21" x14ac:dyDescent="0.35">
      <c r="A350" s="25" t="s">
        <v>1649</v>
      </c>
    </row>
    <row r="351" spans="1:4" s="25" customFormat="1" ht="21" x14ac:dyDescent="0.35"/>
    <row r="352" spans="1:4" s="25" customFormat="1" ht="21" x14ac:dyDescent="0.35">
      <c r="A352" s="25" t="s">
        <v>194</v>
      </c>
    </row>
    <row r="353" spans="1:6" s="25" customFormat="1" ht="21" x14ac:dyDescent="0.35">
      <c r="A353" s="25" t="s">
        <v>1650</v>
      </c>
    </row>
    <row r="354" spans="1:6" s="25" customFormat="1" ht="21" x14ac:dyDescent="0.35"/>
    <row r="355" spans="1:6" s="25" customFormat="1" ht="21" x14ac:dyDescent="0.35">
      <c r="A355" s="25" t="s">
        <v>195</v>
      </c>
    </row>
    <row r="356" spans="1:6" s="25" customFormat="1" ht="21" x14ac:dyDescent="0.35">
      <c r="A356" s="25" t="s">
        <v>1651</v>
      </c>
    </row>
    <row r="357" spans="1:6" s="25" customFormat="1" ht="21" x14ac:dyDescent="0.35">
      <c r="A357" s="25" t="s">
        <v>1652</v>
      </c>
    </row>
    <row r="358" spans="1:6" s="25" customFormat="1" ht="21" x14ac:dyDescent="0.35"/>
    <row r="359" spans="1:6" s="25" customFormat="1" ht="21" x14ac:dyDescent="0.35">
      <c r="D359" s="25" t="s">
        <v>125</v>
      </c>
    </row>
    <row r="360" spans="1:6" s="25" customFormat="1" ht="21" x14ac:dyDescent="0.35"/>
    <row r="361" spans="1:6" s="25" customFormat="1" ht="21" x14ac:dyDescent="0.35">
      <c r="A361" s="50" t="s">
        <v>190</v>
      </c>
    </row>
    <row r="362" spans="1:6" s="25" customFormat="1" ht="21" x14ac:dyDescent="0.35">
      <c r="A362" s="1340" t="s">
        <v>19</v>
      </c>
      <c r="B362" s="51" t="s">
        <v>17</v>
      </c>
      <c r="C362" s="51" t="s">
        <v>17</v>
      </c>
      <c r="D362" s="1341" t="s">
        <v>20</v>
      </c>
    </row>
    <row r="363" spans="1:6" s="25" customFormat="1" ht="21" x14ac:dyDescent="0.35">
      <c r="A363" s="1340"/>
      <c r="B363" s="52" t="s">
        <v>74</v>
      </c>
      <c r="C363" s="52" t="s">
        <v>113</v>
      </c>
      <c r="D363" s="1342"/>
    </row>
    <row r="364" spans="1:6" s="25" customFormat="1" ht="21" x14ac:dyDescent="0.35">
      <c r="A364" s="1340"/>
      <c r="B364" s="15" t="s">
        <v>412</v>
      </c>
      <c r="C364" s="15" t="s">
        <v>412</v>
      </c>
      <c r="D364" s="1343"/>
    </row>
    <row r="365" spans="1:6" s="25" customFormat="1" ht="21" x14ac:dyDescent="0.35">
      <c r="A365" s="53" t="s">
        <v>22</v>
      </c>
      <c r="B365" s="67">
        <f>B366</f>
        <v>0</v>
      </c>
      <c r="C365" s="67">
        <f>C366</f>
        <v>0</v>
      </c>
      <c r="D365" s="67">
        <f>D366</f>
        <v>0</v>
      </c>
    </row>
    <row r="366" spans="1:6" s="25" customFormat="1" ht="21" x14ac:dyDescent="0.35">
      <c r="A366" s="55" t="s">
        <v>120</v>
      </c>
      <c r="B366" s="69"/>
      <c r="C366" s="69"/>
      <c r="D366" s="68">
        <f>SUM(B366:C366)</f>
        <v>0</v>
      </c>
    </row>
    <row r="367" spans="1:6" s="25" customFormat="1" ht="21" x14ac:dyDescent="0.35">
      <c r="A367" s="48" t="s">
        <v>23</v>
      </c>
      <c r="B367" s="505">
        <f>SUM(B368:B371)</f>
        <v>0</v>
      </c>
      <c r="C367" s="505">
        <f>SUM(C368:C371)</f>
        <v>4133539</v>
      </c>
      <c r="D367" s="505">
        <f>SUM(D368:D371)</f>
        <v>4133539</v>
      </c>
      <c r="F367" s="317" t="s">
        <v>431</v>
      </c>
    </row>
    <row r="368" spans="1:6" s="25" customFormat="1" ht="21" x14ac:dyDescent="0.35">
      <c r="A368" s="56" t="s">
        <v>75</v>
      </c>
      <c r="B368" s="71"/>
      <c r="C368" s="71">
        <v>206900</v>
      </c>
      <c r="D368" s="71">
        <f>SUM(B368:C368)</f>
        <v>206900</v>
      </c>
    </row>
    <row r="369" spans="1:4" s="25" customFormat="1" ht="21" x14ac:dyDescent="0.35">
      <c r="A369" s="57" t="s">
        <v>76</v>
      </c>
      <c r="B369" s="72"/>
      <c r="C369" s="72">
        <v>1868716</v>
      </c>
      <c r="D369" s="72">
        <f>SUM(B369:C369)</f>
        <v>1868716</v>
      </c>
    </row>
    <row r="370" spans="1:4" s="25" customFormat="1" ht="21" x14ac:dyDescent="0.35">
      <c r="A370" s="57" t="s">
        <v>77</v>
      </c>
      <c r="B370" s="72"/>
      <c r="C370" s="72">
        <v>2057923</v>
      </c>
      <c r="D370" s="72">
        <f>SUM(B370:C370)</f>
        <v>2057923</v>
      </c>
    </row>
    <row r="371" spans="1:4" s="25" customFormat="1" ht="21" x14ac:dyDescent="0.35">
      <c r="A371" s="58" t="s">
        <v>78</v>
      </c>
      <c r="B371" s="73"/>
      <c r="C371" s="73"/>
      <c r="D371" s="73">
        <f>SUM(B371:C371)</f>
        <v>0</v>
      </c>
    </row>
    <row r="372" spans="1:4" s="25" customFormat="1" ht="21" x14ac:dyDescent="0.35">
      <c r="A372" s="48" t="s">
        <v>25</v>
      </c>
      <c r="B372" s="70">
        <f>SUM(B373:B374)</f>
        <v>0</v>
      </c>
      <c r="C372" s="70">
        <f>SUM(C373:C374)</f>
        <v>0</v>
      </c>
      <c r="D372" s="70">
        <f>SUM(D373:D374)</f>
        <v>0</v>
      </c>
    </row>
    <row r="373" spans="1:4" s="25" customFormat="1" ht="21" x14ac:dyDescent="0.35">
      <c r="A373" s="56" t="s">
        <v>79</v>
      </c>
      <c r="B373" s="71"/>
      <c r="C373" s="71"/>
      <c r="D373" s="71">
        <f>SUM(B373:C373)</f>
        <v>0</v>
      </c>
    </row>
    <row r="374" spans="1:4" s="25" customFormat="1" ht="21" x14ac:dyDescent="0.35">
      <c r="A374" s="58" t="s">
        <v>83</v>
      </c>
      <c r="B374" s="73"/>
      <c r="C374" s="73"/>
      <c r="D374" s="73">
        <f>SUM(B374:C374)</f>
        <v>0</v>
      </c>
    </row>
    <row r="375" spans="1:4" s="25" customFormat="1" ht="21" x14ac:dyDescent="0.35">
      <c r="A375" s="48" t="s">
        <v>27</v>
      </c>
      <c r="B375" s="70">
        <v>553300</v>
      </c>
      <c r="C375" s="70"/>
      <c r="D375" s="70">
        <f>SUM(B375:C375)</f>
        <v>553300</v>
      </c>
    </row>
    <row r="376" spans="1:4" s="25" customFormat="1" ht="21" x14ac:dyDescent="0.35">
      <c r="A376" s="48" t="s">
        <v>28</v>
      </c>
      <c r="B376" s="70"/>
      <c r="C376" s="70"/>
      <c r="D376" s="70">
        <f>SUM(B376:C376)</f>
        <v>0</v>
      </c>
    </row>
    <row r="377" spans="1:4" s="25" customFormat="1" ht="21" x14ac:dyDescent="0.35">
      <c r="A377" s="54" t="s">
        <v>6</v>
      </c>
      <c r="B377" s="505">
        <f>B365+B367+B372+B375+B376</f>
        <v>553300</v>
      </c>
      <c r="C377" s="505">
        <f>C365+C367+C372+C375+C376</f>
        <v>4133539</v>
      </c>
      <c r="D377" s="505">
        <f>D365+D367+D372+D375+D376</f>
        <v>4686839</v>
      </c>
    </row>
    <row r="378" spans="1:4" s="25" customFormat="1" ht="21" x14ac:dyDescent="0.35"/>
    <row r="379" spans="1:4" s="25" customFormat="1" ht="21" x14ac:dyDescent="0.35">
      <c r="A379" s="25" t="s">
        <v>1644</v>
      </c>
    </row>
    <row r="380" spans="1:4" s="25" customFormat="1" ht="21" x14ac:dyDescent="0.35">
      <c r="B380" s="25" t="s">
        <v>1982</v>
      </c>
    </row>
    <row r="381" spans="1:4" s="25" customFormat="1" ht="21" x14ac:dyDescent="0.35">
      <c r="B381" s="25" t="s">
        <v>135</v>
      </c>
    </row>
    <row r="382" spans="1:4" s="25" customFormat="1" ht="21" x14ac:dyDescent="0.35">
      <c r="B382" s="25" t="s">
        <v>134</v>
      </c>
    </row>
    <row r="383" spans="1:4" s="25" customFormat="1" ht="21" x14ac:dyDescent="0.35">
      <c r="B383" s="25" t="s">
        <v>1983</v>
      </c>
    </row>
    <row r="384" spans="1:4" s="25" customFormat="1" ht="21" x14ac:dyDescent="0.35">
      <c r="B384" s="25" t="s">
        <v>42</v>
      </c>
    </row>
    <row r="385" spans="1:6" s="25" customFormat="1" ht="21" x14ac:dyDescent="0.35">
      <c r="A385" s="25" t="s">
        <v>192</v>
      </c>
    </row>
    <row r="386" spans="1:6" s="25" customFormat="1" ht="21" x14ac:dyDescent="0.35">
      <c r="A386" s="25" t="s">
        <v>1653</v>
      </c>
    </row>
    <row r="387" spans="1:6" s="25" customFormat="1" ht="21" x14ac:dyDescent="0.35"/>
    <row r="388" spans="1:6" s="25" customFormat="1" ht="21" x14ac:dyDescent="0.35">
      <c r="A388" s="25" t="s">
        <v>141</v>
      </c>
    </row>
    <row r="389" spans="1:6" s="25" customFormat="1" ht="21" x14ac:dyDescent="0.35">
      <c r="A389" s="25" t="s">
        <v>193</v>
      </c>
    </row>
    <row r="390" spans="1:6" s="25" customFormat="1" ht="21" x14ac:dyDescent="0.35">
      <c r="A390" s="25" t="s">
        <v>1654</v>
      </c>
    </row>
    <row r="391" spans="1:6" s="25" customFormat="1" ht="21" x14ac:dyDescent="0.35"/>
    <row r="392" spans="1:6" s="25" customFormat="1" ht="21" x14ac:dyDescent="0.35">
      <c r="A392" s="25" t="s">
        <v>194</v>
      </c>
    </row>
    <row r="393" spans="1:6" s="25" customFormat="1" ht="21" x14ac:dyDescent="0.35">
      <c r="A393" s="25" t="s">
        <v>1655</v>
      </c>
    </row>
    <row r="394" spans="1:6" s="25" customFormat="1" ht="21" x14ac:dyDescent="0.35"/>
    <row r="395" spans="1:6" s="25" customFormat="1" ht="21" x14ac:dyDescent="0.35">
      <c r="A395" s="25" t="s">
        <v>195</v>
      </c>
    </row>
    <row r="396" spans="1:6" s="25" customFormat="1" ht="21" x14ac:dyDescent="0.35">
      <c r="A396" s="25" t="s">
        <v>1656</v>
      </c>
    </row>
    <row r="397" spans="1:6" s="25" customFormat="1" ht="21" x14ac:dyDescent="0.35"/>
    <row r="398" spans="1:6" s="25" customFormat="1" ht="21" x14ac:dyDescent="0.35"/>
    <row r="399" spans="1:6" ht="21" x14ac:dyDescent="0.35">
      <c r="A399" s="25"/>
      <c r="B399" s="25"/>
      <c r="C399" s="25"/>
      <c r="D399" s="25"/>
      <c r="E399" s="25"/>
      <c r="F399" s="25"/>
    </row>
    <row r="400" spans="1:6" ht="21" x14ac:dyDescent="0.35">
      <c r="A400" s="25"/>
      <c r="B400" s="25"/>
      <c r="C400" s="25"/>
      <c r="D400" s="25"/>
      <c r="E400" s="25"/>
      <c r="F400" s="25"/>
    </row>
  </sheetData>
  <mergeCells count="28">
    <mergeCell ref="A362:A364"/>
    <mergeCell ref="D362:D364"/>
    <mergeCell ref="D279:F279"/>
    <mergeCell ref="A282:A284"/>
    <mergeCell ref="D282:D284"/>
    <mergeCell ref="A322:A324"/>
    <mergeCell ref="D322:D324"/>
    <mergeCell ref="D39:F39"/>
    <mergeCell ref="A42:A44"/>
    <mergeCell ref="D42:D44"/>
    <mergeCell ref="D1:F1"/>
    <mergeCell ref="A4:A6"/>
    <mergeCell ref="D4:D6"/>
    <mergeCell ref="D79:F79"/>
    <mergeCell ref="A82:A84"/>
    <mergeCell ref="D82:D84"/>
    <mergeCell ref="D119:F119"/>
    <mergeCell ref="A122:A124"/>
    <mergeCell ref="D122:D124"/>
    <mergeCell ref="D239:F239"/>
    <mergeCell ref="A242:A244"/>
    <mergeCell ref="D242:D244"/>
    <mergeCell ref="D159:F159"/>
    <mergeCell ref="A162:A164"/>
    <mergeCell ref="D162:D164"/>
    <mergeCell ref="D199:F199"/>
    <mergeCell ref="A202:A204"/>
    <mergeCell ref="D202:D204"/>
  </mergeCells>
  <pageMargins left="1.1023622047244099" right="0.35433070866141703" top="0.62992125984252001" bottom="0.39370078740157499" header="0.35433070866141703" footer="0.511811023622047"/>
  <pageSetup paperSize="9" scale="97" firstPageNumber="17" orientation="portrait" useFirstPageNumber="1" horizontalDpi="4294967293" r:id="rId1"/>
  <headerFooter alignWithMargins="0">
    <oddHeader>&amp;R&amp;16&amp;P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57"/>
  <sheetViews>
    <sheetView tabSelected="1" showWhiteSpace="0" view="pageBreakPreview" topLeftCell="A1949" zoomScaleNormal="90" zoomScaleSheetLayoutView="100" workbookViewId="0">
      <selection activeCell="K1956" sqref="K1956"/>
    </sheetView>
  </sheetViews>
  <sheetFormatPr defaultColWidth="9.140625" defaultRowHeight="18.75" x14ac:dyDescent="0.3"/>
  <cols>
    <col min="1" max="1" width="26.42578125" style="60" customWidth="1"/>
    <col min="2" max="2" width="10" style="60" customWidth="1"/>
    <col min="3" max="3" width="12.28515625" style="60" customWidth="1"/>
    <col min="4" max="4" width="11.5703125" style="60" customWidth="1"/>
    <col min="5" max="5" width="12.5703125" style="60" customWidth="1"/>
    <col min="6" max="6" width="43" style="60" customWidth="1"/>
    <col min="7" max="8" width="9.140625" style="60"/>
    <col min="9" max="9" width="12.42578125" style="60" bestFit="1" customWidth="1"/>
    <col min="10" max="10" width="9.140625" style="60"/>
    <col min="11" max="11" width="12.42578125" style="60" bestFit="1" customWidth="1"/>
    <col min="12" max="16384" width="9.140625" style="60"/>
  </cols>
  <sheetData>
    <row r="1" spans="1:6" x14ac:dyDescent="0.3">
      <c r="A1" s="1349" t="s">
        <v>127</v>
      </c>
      <c r="B1" s="1349"/>
      <c r="C1" s="1349"/>
      <c r="D1" s="1349"/>
      <c r="E1" s="1349"/>
      <c r="F1" s="1349"/>
    </row>
    <row r="2" spans="1:6" x14ac:dyDescent="0.3">
      <c r="A2" s="1350" t="s">
        <v>415</v>
      </c>
      <c r="B2" s="1350"/>
      <c r="C2" s="1350"/>
      <c r="D2" s="1350"/>
      <c r="E2" s="1350"/>
      <c r="F2" s="1350"/>
    </row>
    <row r="3" spans="1:6" s="61" customFormat="1" ht="22.5" customHeight="1" x14ac:dyDescent="0.3">
      <c r="A3" s="1350" t="s">
        <v>45</v>
      </c>
      <c r="B3" s="1350"/>
      <c r="C3" s="1350"/>
      <c r="D3" s="1350"/>
      <c r="E3" s="1350"/>
      <c r="F3" s="1350"/>
    </row>
    <row r="4" spans="1:6" s="61" customFormat="1" ht="22.5" customHeight="1" x14ac:dyDescent="0.3">
      <c r="A4" s="110" t="s">
        <v>449</v>
      </c>
      <c r="B4" s="49"/>
      <c r="C4" s="553"/>
      <c r="D4" s="553"/>
      <c r="E4" s="553"/>
      <c r="F4" s="553"/>
    </row>
    <row r="5" spans="1:6" s="61" customFormat="1" ht="22.5" customHeight="1" x14ac:dyDescent="0.3">
      <c r="A5" s="110" t="s">
        <v>433</v>
      </c>
      <c r="B5" s="49"/>
      <c r="C5" s="553"/>
      <c r="D5" s="553"/>
      <c r="E5" s="553"/>
      <c r="F5" s="553"/>
    </row>
    <row r="6" spans="1:6" s="61" customFormat="1" ht="22.5" customHeight="1" x14ac:dyDescent="0.3">
      <c r="A6" s="110" t="s">
        <v>1931</v>
      </c>
      <c r="B6" s="49"/>
      <c r="C6" s="553"/>
      <c r="D6" s="553"/>
      <c r="E6" s="553"/>
      <c r="F6" s="553"/>
    </row>
    <row r="7" spans="1:6" s="61" customFormat="1" ht="22.5" customHeight="1" x14ac:dyDescent="0.3">
      <c r="A7" s="110" t="s">
        <v>1269</v>
      </c>
      <c r="B7" s="49"/>
      <c r="C7" s="553"/>
      <c r="D7" s="553"/>
      <c r="E7" s="553"/>
      <c r="F7" s="553"/>
    </row>
    <row r="8" spans="1:6" ht="25.5" customHeight="1" x14ac:dyDescent="0.3">
      <c r="A8" s="49" t="s">
        <v>1469</v>
      </c>
      <c r="B8" s="22"/>
      <c r="C8" s="22"/>
      <c r="D8" s="22"/>
      <c r="E8" s="22" t="s">
        <v>518</v>
      </c>
      <c r="F8" s="22"/>
    </row>
    <row r="9" spans="1:6" ht="21.75" customHeight="1" x14ac:dyDescent="0.3">
      <c r="A9" s="49" t="s">
        <v>46</v>
      </c>
      <c r="B9" s="22"/>
      <c r="C9" s="22"/>
      <c r="D9" s="22"/>
      <c r="E9" s="22"/>
      <c r="F9" s="22"/>
    </row>
    <row r="10" spans="1:6" x14ac:dyDescent="0.3">
      <c r="A10" s="45"/>
      <c r="B10" s="560" t="s">
        <v>17</v>
      </c>
      <c r="C10" s="1260" t="s">
        <v>416</v>
      </c>
      <c r="D10" s="1267"/>
      <c r="E10" s="1261"/>
      <c r="F10" s="62"/>
    </row>
    <row r="11" spans="1:6" x14ac:dyDescent="0.3">
      <c r="A11" s="63" t="s">
        <v>47</v>
      </c>
      <c r="B11" s="561" t="s">
        <v>113</v>
      </c>
      <c r="C11" s="45" t="s">
        <v>114</v>
      </c>
      <c r="D11" s="45" t="s">
        <v>115</v>
      </c>
      <c r="E11" s="45" t="s">
        <v>116</v>
      </c>
      <c r="F11" s="64" t="s">
        <v>48</v>
      </c>
    </row>
    <row r="12" spans="1:6" x14ac:dyDescent="0.3">
      <c r="A12" s="562"/>
      <c r="B12" s="561" t="s">
        <v>188</v>
      </c>
      <c r="C12" s="47" t="s">
        <v>117</v>
      </c>
      <c r="D12" s="47" t="s">
        <v>118</v>
      </c>
      <c r="E12" s="47" t="s">
        <v>119</v>
      </c>
      <c r="F12" s="563"/>
    </row>
    <row r="13" spans="1:6" ht="19.5" thickBot="1" x14ac:dyDescent="0.35">
      <c r="A13" s="564" t="s">
        <v>49</v>
      </c>
      <c r="B13" s="74">
        <v>2594000</v>
      </c>
      <c r="C13" s="74">
        <f>C14</f>
        <v>2364000</v>
      </c>
      <c r="D13" s="74">
        <f>D14</f>
        <v>0</v>
      </c>
      <c r="E13" s="74">
        <f>E14</f>
        <v>0</v>
      </c>
      <c r="F13" s="565"/>
    </row>
    <row r="14" spans="1:6" ht="19.5" thickTop="1" x14ac:dyDescent="0.3">
      <c r="A14" s="566" t="s">
        <v>128</v>
      </c>
      <c r="B14" s="75">
        <v>2574000</v>
      </c>
      <c r="C14" s="168">
        <f>SUM(C15:C25)</f>
        <v>2364000</v>
      </c>
      <c r="D14" s="168">
        <f>SUM(D15:D25)</f>
        <v>0</v>
      </c>
      <c r="E14" s="168">
        <f>SUM(E15:E25)</f>
        <v>0</v>
      </c>
      <c r="F14" s="567"/>
    </row>
    <row r="15" spans="1:6" x14ac:dyDescent="0.3">
      <c r="A15" s="562" t="s">
        <v>512</v>
      </c>
      <c r="B15" s="181">
        <v>2394000</v>
      </c>
      <c r="C15" s="181">
        <v>2184000</v>
      </c>
      <c r="D15" s="179"/>
      <c r="E15" s="179"/>
      <c r="F15" s="568" t="s">
        <v>438</v>
      </c>
    </row>
    <row r="16" spans="1:6" x14ac:dyDescent="0.3">
      <c r="A16" s="562"/>
      <c r="B16" s="181"/>
      <c r="C16" s="181"/>
      <c r="D16" s="179"/>
      <c r="E16" s="179"/>
      <c r="F16" s="569" t="s">
        <v>450</v>
      </c>
    </row>
    <row r="17" spans="1:6" x14ac:dyDescent="0.3">
      <c r="A17" s="562"/>
      <c r="B17" s="181"/>
      <c r="C17" s="181"/>
      <c r="D17" s="179"/>
      <c r="E17" s="179"/>
      <c r="F17" s="569" t="s">
        <v>451</v>
      </c>
    </row>
    <row r="18" spans="1:6" x14ac:dyDescent="0.3">
      <c r="A18" s="562"/>
      <c r="B18" s="181"/>
      <c r="C18" s="181"/>
      <c r="D18" s="179"/>
      <c r="E18" s="179"/>
      <c r="F18" s="569" t="s">
        <v>439</v>
      </c>
    </row>
    <row r="19" spans="1:6" x14ac:dyDescent="0.3">
      <c r="A19" s="562"/>
      <c r="B19" s="181"/>
      <c r="C19" s="181"/>
      <c r="D19" s="179"/>
      <c r="E19" s="179"/>
      <c r="F19" s="569" t="s">
        <v>440</v>
      </c>
    </row>
    <row r="20" spans="1:6" x14ac:dyDescent="0.3">
      <c r="A20" s="562"/>
      <c r="B20" s="181"/>
      <c r="C20" s="181"/>
      <c r="D20" s="179"/>
      <c r="E20" s="179"/>
      <c r="F20" s="569" t="s">
        <v>441</v>
      </c>
    </row>
    <row r="21" spans="1:6" x14ac:dyDescent="0.3">
      <c r="A21" s="562" t="s">
        <v>513</v>
      </c>
      <c r="B21" s="181">
        <v>180000</v>
      </c>
      <c r="C21" s="181">
        <v>180000</v>
      </c>
      <c r="D21" s="179"/>
      <c r="E21" s="179"/>
      <c r="F21" s="569" t="s">
        <v>442</v>
      </c>
    </row>
    <row r="22" spans="1:6" x14ac:dyDescent="0.3">
      <c r="A22" s="562"/>
      <c r="B22" s="181"/>
      <c r="C22" s="181"/>
      <c r="D22" s="179"/>
      <c r="E22" s="179"/>
      <c r="F22" s="569" t="s">
        <v>443</v>
      </c>
    </row>
    <row r="23" spans="1:6" x14ac:dyDescent="0.3">
      <c r="A23" s="562"/>
      <c r="B23" s="181"/>
      <c r="C23" s="181"/>
      <c r="D23" s="179"/>
      <c r="E23" s="179"/>
      <c r="F23" s="570" t="s">
        <v>444</v>
      </c>
    </row>
    <row r="24" spans="1:6" x14ac:dyDescent="0.3">
      <c r="A24" s="562"/>
      <c r="B24" s="181"/>
      <c r="C24" s="181"/>
      <c r="D24" s="179"/>
      <c r="E24" s="179"/>
      <c r="F24" s="551"/>
    </row>
    <row r="25" spans="1:6" x14ac:dyDescent="0.3">
      <c r="A25" s="571"/>
      <c r="B25" s="76"/>
      <c r="C25" s="76"/>
      <c r="D25" s="77"/>
      <c r="E25" s="77"/>
      <c r="F25" s="572"/>
    </row>
    <row r="26" spans="1:6" ht="19.5" thickBot="1" x14ac:dyDescent="0.35">
      <c r="A26" s="564" t="s">
        <v>50</v>
      </c>
      <c r="B26" s="74"/>
      <c r="C26" s="74">
        <f>C27</f>
        <v>99000</v>
      </c>
      <c r="D26" s="74" t="s">
        <v>431</v>
      </c>
      <c r="E26" s="74" t="s">
        <v>431</v>
      </c>
      <c r="F26" s="565"/>
    </row>
    <row r="27" spans="1:6" ht="19.5" thickTop="1" x14ac:dyDescent="0.3">
      <c r="A27" s="566" t="s">
        <v>1930</v>
      </c>
      <c r="B27" s="75">
        <v>108000</v>
      </c>
      <c r="C27" s="75">
        <f>SUM(C28:C33)</f>
        <v>99000</v>
      </c>
      <c r="D27" s="75">
        <f>SUM(D28:D33)</f>
        <v>0</v>
      </c>
      <c r="E27" s="75">
        <f>SUM(E28:E33)</f>
        <v>0</v>
      </c>
      <c r="F27" s="567"/>
    </row>
    <row r="28" spans="1:6" x14ac:dyDescent="0.3">
      <c r="A28" s="573" t="s">
        <v>514</v>
      </c>
      <c r="B28" s="78"/>
      <c r="C28" s="78">
        <v>99000</v>
      </c>
      <c r="D28" s="78"/>
      <c r="E28" s="204"/>
      <c r="F28" s="568" t="s">
        <v>445</v>
      </c>
    </row>
    <row r="29" spans="1:6" x14ac:dyDescent="0.3">
      <c r="A29" s="574"/>
      <c r="B29" s="81"/>
      <c r="C29" s="81"/>
      <c r="D29" s="81"/>
      <c r="E29" s="82"/>
      <c r="F29" s="569" t="s">
        <v>509</v>
      </c>
    </row>
    <row r="30" spans="1:6" x14ac:dyDescent="0.3">
      <c r="A30" s="574"/>
      <c r="B30" s="81"/>
      <c r="C30" s="81"/>
      <c r="D30" s="81"/>
      <c r="E30" s="82"/>
      <c r="F30" s="569" t="s">
        <v>510</v>
      </c>
    </row>
    <row r="31" spans="1:6" x14ac:dyDescent="0.3">
      <c r="A31" s="574"/>
      <c r="B31" s="81"/>
      <c r="C31" s="81"/>
      <c r="D31" s="81"/>
      <c r="E31" s="82"/>
      <c r="F31" s="569" t="s">
        <v>446</v>
      </c>
    </row>
    <row r="32" spans="1:6" x14ac:dyDescent="0.3">
      <c r="A32" s="574"/>
      <c r="B32" s="81"/>
      <c r="C32" s="81"/>
      <c r="D32" s="81"/>
      <c r="E32" s="82"/>
      <c r="F32" s="569" t="s">
        <v>511</v>
      </c>
    </row>
    <row r="33" spans="1:6" x14ac:dyDescent="0.3">
      <c r="A33" s="574"/>
      <c r="B33" s="81"/>
      <c r="C33" s="81"/>
      <c r="D33" s="81"/>
      <c r="E33" s="82"/>
      <c r="F33" s="569" t="s">
        <v>447</v>
      </c>
    </row>
    <row r="34" spans="1:6" x14ac:dyDescent="0.3">
      <c r="A34" s="575"/>
      <c r="B34" s="205"/>
      <c r="C34" s="205"/>
      <c r="D34" s="206"/>
      <c r="E34" s="206"/>
      <c r="F34" s="576"/>
    </row>
    <row r="35" spans="1:6" ht="18.75" hidden="1" customHeight="1" x14ac:dyDescent="0.3">
      <c r="A35" s="573" t="s">
        <v>53</v>
      </c>
      <c r="B35" s="78"/>
      <c r="C35" s="78"/>
      <c r="D35" s="204"/>
      <c r="E35" s="204"/>
      <c r="F35" s="577"/>
    </row>
    <row r="36" spans="1:6" ht="18.75" hidden="1" customHeight="1" x14ac:dyDescent="0.3">
      <c r="A36" s="578" t="s">
        <v>54</v>
      </c>
      <c r="B36" s="79"/>
      <c r="C36" s="79"/>
      <c r="D36" s="80"/>
      <c r="E36" s="80"/>
      <c r="F36" s="579"/>
    </row>
    <row r="37" spans="1:6" ht="18.75" hidden="1" customHeight="1" x14ac:dyDescent="0.3">
      <c r="A37" s="578"/>
      <c r="B37" s="79"/>
      <c r="C37" s="79"/>
      <c r="D37" s="80"/>
      <c r="E37" s="80"/>
      <c r="F37" s="579"/>
    </row>
    <row r="38" spans="1:6" ht="18.75" hidden="1" customHeight="1" x14ac:dyDescent="0.3">
      <c r="A38" s="578" t="s">
        <v>55</v>
      </c>
      <c r="B38" s="79"/>
      <c r="C38" s="79"/>
      <c r="D38" s="80"/>
      <c r="E38" s="80"/>
      <c r="F38" s="579"/>
    </row>
    <row r="39" spans="1:6" ht="18.75" hidden="1" customHeight="1" x14ac:dyDescent="0.3">
      <c r="A39" s="578" t="s">
        <v>51</v>
      </c>
      <c r="B39" s="79"/>
      <c r="C39" s="79"/>
      <c r="D39" s="80"/>
      <c r="E39" s="80"/>
      <c r="F39" s="579"/>
    </row>
    <row r="40" spans="1:6" ht="18.75" hidden="1" customHeight="1" x14ac:dyDescent="0.3">
      <c r="A40" s="578"/>
      <c r="B40" s="79"/>
      <c r="C40" s="79"/>
      <c r="D40" s="80"/>
      <c r="E40" s="80"/>
      <c r="F40" s="579"/>
    </row>
    <row r="41" spans="1:6" ht="18.75" hidden="1" customHeight="1" x14ac:dyDescent="0.3">
      <c r="A41" s="578"/>
      <c r="B41" s="79"/>
      <c r="C41" s="79"/>
      <c r="D41" s="80"/>
      <c r="E41" s="80"/>
      <c r="F41" s="579"/>
    </row>
    <row r="42" spans="1:6" ht="18.75" hidden="1" customHeight="1" x14ac:dyDescent="0.3">
      <c r="A42" s="578" t="s">
        <v>56</v>
      </c>
      <c r="B42" s="79"/>
      <c r="C42" s="79"/>
      <c r="D42" s="80"/>
      <c r="E42" s="80"/>
      <c r="F42" s="579"/>
    </row>
    <row r="43" spans="1:6" ht="18.75" hidden="1" customHeight="1" x14ac:dyDescent="0.3">
      <c r="A43" s="578"/>
      <c r="B43" s="79"/>
      <c r="C43" s="79"/>
      <c r="D43" s="80"/>
      <c r="E43" s="80"/>
      <c r="F43" s="579"/>
    </row>
    <row r="44" spans="1:6" ht="18.75" hidden="1" customHeight="1" x14ac:dyDescent="0.3">
      <c r="A44" s="578"/>
      <c r="B44" s="79"/>
      <c r="C44" s="79"/>
      <c r="D44" s="80"/>
      <c r="E44" s="80"/>
      <c r="F44" s="579"/>
    </row>
    <row r="45" spans="1:6" ht="18.75" hidden="1" customHeight="1" x14ac:dyDescent="0.3">
      <c r="A45" s="578" t="s">
        <v>57</v>
      </c>
      <c r="B45" s="79"/>
      <c r="C45" s="79"/>
      <c r="D45" s="80"/>
      <c r="E45" s="80"/>
      <c r="F45" s="579"/>
    </row>
    <row r="46" spans="1:6" ht="18.75" hidden="1" customHeight="1" x14ac:dyDescent="0.3">
      <c r="A46" s="578"/>
      <c r="B46" s="79"/>
      <c r="C46" s="79"/>
      <c r="D46" s="80"/>
      <c r="E46" s="80"/>
      <c r="F46" s="579"/>
    </row>
    <row r="47" spans="1:6" ht="18.75" hidden="1" customHeight="1" x14ac:dyDescent="0.3">
      <c r="A47" s="578"/>
      <c r="B47" s="79"/>
      <c r="C47" s="79"/>
      <c r="D47" s="80"/>
      <c r="E47" s="80"/>
      <c r="F47" s="579"/>
    </row>
    <row r="48" spans="1:6" ht="18.75" hidden="1" customHeight="1" x14ac:dyDescent="0.3">
      <c r="A48" s="578" t="s">
        <v>58</v>
      </c>
      <c r="B48" s="79"/>
      <c r="C48" s="79"/>
      <c r="D48" s="80"/>
      <c r="E48" s="80"/>
      <c r="F48" s="579"/>
    </row>
    <row r="49" spans="1:6" ht="18.75" hidden="1" customHeight="1" x14ac:dyDescent="0.3">
      <c r="A49" s="578"/>
      <c r="B49" s="79"/>
      <c r="C49" s="79"/>
      <c r="D49" s="80"/>
      <c r="E49" s="80"/>
      <c r="F49" s="579"/>
    </row>
    <row r="50" spans="1:6" ht="18.75" hidden="1" customHeight="1" x14ac:dyDescent="0.3">
      <c r="A50" s="578"/>
      <c r="B50" s="79"/>
      <c r="C50" s="79"/>
      <c r="D50" s="80"/>
      <c r="E50" s="80"/>
      <c r="F50" s="579"/>
    </row>
    <row r="51" spans="1:6" ht="18.75" hidden="1" customHeight="1" x14ac:dyDescent="0.3">
      <c r="A51" s="578" t="s">
        <v>59</v>
      </c>
      <c r="B51" s="79"/>
      <c r="C51" s="79"/>
      <c r="D51" s="80"/>
      <c r="E51" s="80"/>
      <c r="F51" s="579"/>
    </row>
    <row r="52" spans="1:6" ht="18.75" hidden="1" customHeight="1" x14ac:dyDescent="0.3">
      <c r="A52" s="578" t="s">
        <v>60</v>
      </c>
      <c r="B52" s="79"/>
      <c r="C52" s="79"/>
      <c r="D52" s="80"/>
      <c r="E52" s="80"/>
      <c r="F52" s="579"/>
    </row>
    <row r="53" spans="1:6" ht="18.75" hidden="1" customHeight="1" x14ac:dyDescent="0.3">
      <c r="A53" s="578" t="s">
        <v>52</v>
      </c>
      <c r="B53" s="79"/>
      <c r="C53" s="79"/>
      <c r="D53" s="80"/>
      <c r="E53" s="80"/>
      <c r="F53" s="579"/>
    </row>
    <row r="54" spans="1:6" ht="18.75" hidden="1" customHeight="1" x14ac:dyDescent="0.3">
      <c r="A54" s="578"/>
      <c r="B54" s="79"/>
      <c r="C54" s="79"/>
      <c r="D54" s="80"/>
      <c r="E54" s="80"/>
      <c r="F54" s="579"/>
    </row>
    <row r="55" spans="1:6" ht="18.75" hidden="1" customHeight="1" x14ac:dyDescent="0.3">
      <c r="A55" s="578"/>
      <c r="B55" s="79"/>
      <c r="C55" s="79"/>
      <c r="D55" s="80"/>
      <c r="E55" s="80"/>
      <c r="F55" s="579"/>
    </row>
    <row r="56" spans="1:6" ht="18.75" hidden="1" customHeight="1" x14ac:dyDescent="0.3">
      <c r="A56" s="578" t="s">
        <v>61</v>
      </c>
      <c r="B56" s="79"/>
      <c r="C56" s="79"/>
      <c r="D56" s="80"/>
      <c r="E56" s="80"/>
      <c r="F56" s="579"/>
    </row>
    <row r="57" spans="1:6" ht="18.75" hidden="1" customHeight="1" x14ac:dyDescent="0.3">
      <c r="A57" s="578" t="s">
        <v>52</v>
      </c>
      <c r="B57" s="79"/>
      <c r="C57" s="79"/>
      <c r="D57" s="80"/>
      <c r="E57" s="80"/>
      <c r="F57" s="579"/>
    </row>
    <row r="58" spans="1:6" ht="18.75" hidden="1" customHeight="1" x14ac:dyDescent="0.3">
      <c r="A58" s="578" t="s">
        <v>69</v>
      </c>
      <c r="B58" s="79"/>
      <c r="C58" s="79"/>
      <c r="D58" s="80"/>
      <c r="E58" s="80"/>
      <c r="F58" s="579"/>
    </row>
    <row r="59" spans="1:6" ht="18.75" hidden="1" customHeight="1" x14ac:dyDescent="0.3">
      <c r="A59" s="580"/>
      <c r="B59" s="207"/>
      <c r="C59" s="207"/>
      <c r="D59" s="208"/>
      <c r="E59" s="208"/>
      <c r="F59" s="581"/>
    </row>
    <row r="60" spans="1:6" ht="19.5" thickBot="1" x14ac:dyDescent="0.35">
      <c r="A60" s="564" t="s">
        <v>515</v>
      </c>
      <c r="B60" s="74"/>
      <c r="C60" s="74">
        <f>SUM(C81:C87)</f>
        <v>4704</v>
      </c>
      <c r="D60" s="74">
        <f>SUM(D81:D87)</f>
        <v>0</v>
      </c>
      <c r="E60" s="74">
        <f>SUM(E81:E87)</f>
        <v>0</v>
      </c>
      <c r="F60" s="565"/>
    </row>
    <row r="61" spans="1:6" ht="19.5" hidden="1" customHeight="1" thickTop="1" x14ac:dyDescent="0.3">
      <c r="A61" s="582" t="s">
        <v>53</v>
      </c>
      <c r="B61" s="209"/>
      <c r="C61" s="209"/>
      <c r="D61" s="210"/>
      <c r="E61" s="210"/>
      <c r="F61" s="583"/>
    </row>
    <row r="62" spans="1:6" ht="18.75" hidden="1" customHeight="1" x14ac:dyDescent="0.3">
      <c r="A62" s="578" t="s">
        <v>54</v>
      </c>
      <c r="B62" s="79"/>
      <c r="C62" s="79"/>
      <c r="D62" s="80"/>
      <c r="E62" s="80"/>
      <c r="F62" s="579"/>
    </row>
    <row r="63" spans="1:6" ht="18.75" hidden="1" customHeight="1" x14ac:dyDescent="0.3">
      <c r="A63" s="578"/>
      <c r="B63" s="79"/>
      <c r="C63" s="79"/>
      <c r="D63" s="80"/>
      <c r="E63" s="80"/>
      <c r="F63" s="579"/>
    </row>
    <row r="64" spans="1:6" ht="18.75" hidden="1" customHeight="1" x14ac:dyDescent="0.3">
      <c r="A64" s="578" t="s">
        <v>55</v>
      </c>
      <c r="B64" s="79"/>
      <c r="C64" s="79"/>
      <c r="D64" s="80"/>
      <c r="E64" s="80"/>
      <c r="F64" s="579"/>
    </row>
    <row r="65" spans="1:6" ht="18.75" hidden="1" customHeight="1" x14ac:dyDescent="0.3">
      <c r="A65" s="578" t="s">
        <v>51</v>
      </c>
      <c r="B65" s="79"/>
      <c r="C65" s="79"/>
      <c r="D65" s="80"/>
      <c r="E65" s="80"/>
      <c r="F65" s="579"/>
    </row>
    <row r="66" spans="1:6" ht="18.75" hidden="1" customHeight="1" x14ac:dyDescent="0.3">
      <c r="A66" s="578"/>
      <c r="B66" s="79"/>
      <c r="C66" s="79"/>
      <c r="D66" s="80"/>
      <c r="E66" s="80"/>
      <c r="F66" s="579"/>
    </row>
    <row r="67" spans="1:6" ht="18.75" hidden="1" customHeight="1" x14ac:dyDescent="0.3">
      <c r="A67" s="578"/>
      <c r="B67" s="79"/>
      <c r="C67" s="79"/>
      <c r="D67" s="80"/>
      <c r="E67" s="80"/>
      <c r="F67" s="579"/>
    </row>
    <row r="68" spans="1:6" ht="18.75" hidden="1" customHeight="1" x14ac:dyDescent="0.3">
      <c r="A68" s="578" t="s">
        <v>56</v>
      </c>
      <c r="B68" s="79"/>
      <c r="C68" s="79"/>
      <c r="D68" s="80"/>
      <c r="E68" s="80"/>
      <c r="F68" s="579"/>
    </row>
    <row r="69" spans="1:6" ht="18.75" hidden="1" customHeight="1" x14ac:dyDescent="0.3">
      <c r="A69" s="578"/>
      <c r="B69" s="79"/>
      <c r="C69" s="79"/>
      <c r="D69" s="80"/>
      <c r="E69" s="80"/>
      <c r="F69" s="579"/>
    </row>
    <row r="70" spans="1:6" ht="18.75" hidden="1" customHeight="1" x14ac:dyDescent="0.3">
      <c r="A70" s="578" t="s">
        <v>57</v>
      </c>
      <c r="B70" s="79"/>
      <c r="C70" s="79"/>
      <c r="D70" s="80"/>
      <c r="E70" s="80"/>
      <c r="F70" s="579"/>
    </row>
    <row r="71" spans="1:6" ht="18.75" hidden="1" customHeight="1" x14ac:dyDescent="0.3">
      <c r="A71" s="578"/>
      <c r="B71" s="79"/>
      <c r="C71" s="79"/>
      <c r="D71" s="80"/>
      <c r="E71" s="80"/>
      <c r="F71" s="579"/>
    </row>
    <row r="72" spans="1:6" ht="18.75" hidden="1" customHeight="1" x14ac:dyDescent="0.3">
      <c r="A72" s="578" t="s">
        <v>58</v>
      </c>
      <c r="B72" s="79"/>
      <c r="C72" s="79"/>
      <c r="D72" s="80"/>
      <c r="E72" s="80"/>
      <c r="F72" s="579"/>
    </row>
    <row r="73" spans="1:6" ht="18.75" hidden="1" customHeight="1" x14ac:dyDescent="0.3">
      <c r="A73" s="578"/>
      <c r="B73" s="79"/>
      <c r="C73" s="79"/>
      <c r="D73" s="80"/>
      <c r="E73" s="80"/>
      <c r="F73" s="579"/>
    </row>
    <row r="74" spans="1:6" ht="18.75" hidden="1" customHeight="1" x14ac:dyDescent="0.3">
      <c r="A74" s="578" t="s">
        <v>59</v>
      </c>
      <c r="B74" s="79"/>
      <c r="C74" s="79"/>
      <c r="D74" s="80"/>
      <c r="E74" s="80"/>
      <c r="F74" s="579"/>
    </row>
    <row r="75" spans="1:6" ht="18.75" hidden="1" customHeight="1" x14ac:dyDescent="0.3">
      <c r="A75" s="578" t="s">
        <v>60</v>
      </c>
      <c r="B75" s="79"/>
      <c r="C75" s="79"/>
      <c r="D75" s="80"/>
      <c r="E75" s="80"/>
      <c r="F75" s="579"/>
    </row>
    <row r="76" spans="1:6" ht="18.75" hidden="1" customHeight="1" x14ac:dyDescent="0.3">
      <c r="A76" s="578" t="s">
        <v>52</v>
      </c>
      <c r="B76" s="79"/>
      <c r="C76" s="79"/>
      <c r="D76" s="80"/>
      <c r="E76" s="80"/>
      <c r="F76" s="579"/>
    </row>
    <row r="77" spans="1:6" ht="18.75" hidden="1" customHeight="1" x14ac:dyDescent="0.3">
      <c r="A77" s="578" t="s">
        <v>61</v>
      </c>
      <c r="B77" s="79"/>
      <c r="C77" s="79"/>
      <c r="D77" s="80"/>
      <c r="E77" s="80"/>
      <c r="F77" s="579"/>
    </row>
    <row r="78" spans="1:6" ht="18.75" hidden="1" customHeight="1" x14ac:dyDescent="0.3">
      <c r="A78" s="578" t="s">
        <v>63</v>
      </c>
      <c r="B78" s="79"/>
      <c r="C78" s="79"/>
      <c r="D78" s="80"/>
      <c r="E78" s="80"/>
      <c r="F78" s="579"/>
    </row>
    <row r="79" spans="1:6" ht="18.75" hidden="1" customHeight="1" x14ac:dyDescent="0.3">
      <c r="A79" s="578" t="s">
        <v>62</v>
      </c>
      <c r="B79" s="79"/>
      <c r="C79" s="79"/>
      <c r="D79" s="80"/>
      <c r="E79" s="80"/>
      <c r="F79" s="579"/>
    </row>
    <row r="80" spans="1:6" ht="18.75" hidden="1" customHeight="1" x14ac:dyDescent="0.3">
      <c r="A80" s="578"/>
      <c r="B80" s="79"/>
      <c r="C80" s="79"/>
      <c r="D80" s="80"/>
      <c r="E80" s="80"/>
      <c r="F80" s="579"/>
    </row>
    <row r="81" spans="1:8" ht="19.5" thickTop="1" x14ac:dyDescent="0.3">
      <c r="A81" s="571" t="s">
        <v>516</v>
      </c>
      <c r="B81" s="76"/>
      <c r="C81" s="76">
        <v>4704</v>
      </c>
      <c r="D81" s="77"/>
      <c r="E81" s="77"/>
      <c r="F81" s="572" t="s">
        <v>2117</v>
      </c>
    </row>
    <row r="82" spans="1:8" x14ac:dyDescent="0.3">
      <c r="A82" s="571"/>
      <c r="B82" s="76"/>
      <c r="C82" s="76"/>
      <c r="D82" s="77"/>
      <c r="E82" s="77"/>
      <c r="F82" s="572" t="s">
        <v>431</v>
      </c>
    </row>
    <row r="83" spans="1:8" x14ac:dyDescent="0.3">
      <c r="A83" s="571"/>
      <c r="B83" s="76"/>
      <c r="C83" s="76"/>
      <c r="D83" s="77"/>
      <c r="E83" s="77"/>
      <c r="F83" s="572" t="s">
        <v>431</v>
      </c>
    </row>
    <row r="84" spans="1:8" x14ac:dyDescent="0.3">
      <c r="A84" s="571"/>
      <c r="B84" s="76"/>
      <c r="C84" s="76"/>
      <c r="D84" s="77"/>
      <c r="E84" s="77"/>
      <c r="F84" s="572" t="s">
        <v>431</v>
      </c>
    </row>
    <row r="85" spans="1:8" x14ac:dyDescent="0.3">
      <c r="A85" s="571"/>
      <c r="B85" s="76"/>
      <c r="C85" s="76"/>
      <c r="D85" s="77"/>
      <c r="E85" s="77"/>
      <c r="F85" s="572" t="s">
        <v>431</v>
      </c>
    </row>
    <row r="86" spans="1:8" x14ac:dyDescent="0.3">
      <c r="A86" s="571"/>
      <c r="B86" s="76"/>
      <c r="C86" s="76"/>
      <c r="D86" s="77"/>
      <c r="E86" s="77"/>
      <c r="F86" s="572"/>
    </row>
    <row r="87" spans="1:8" x14ac:dyDescent="0.3">
      <c r="A87" s="571"/>
      <c r="B87" s="76"/>
      <c r="C87" s="76"/>
      <c r="D87" s="77"/>
      <c r="E87" s="77"/>
      <c r="F87" s="572"/>
    </row>
    <row r="88" spans="1:8" x14ac:dyDescent="0.3">
      <c r="A88" s="65" t="s">
        <v>6</v>
      </c>
      <c r="B88" s="83">
        <v>2682000</v>
      </c>
      <c r="C88" s="83">
        <f>C13+C26+C60</f>
        <v>2467704</v>
      </c>
      <c r="D88" s="83" t="s">
        <v>431</v>
      </c>
      <c r="E88" s="83" t="s">
        <v>431</v>
      </c>
      <c r="F88" s="584"/>
    </row>
    <row r="89" spans="1:8" x14ac:dyDescent="0.3">
      <c r="A89" s="585"/>
      <c r="B89" s="166"/>
      <c r="C89" s="166"/>
      <c r="D89" s="166"/>
      <c r="E89" s="166"/>
      <c r="F89" s="586"/>
    </row>
    <row r="90" spans="1:8" x14ac:dyDescent="0.3">
      <c r="A90" s="585"/>
      <c r="B90" s="166"/>
      <c r="C90" s="166"/>
      <c r="D90" s="166"/>
      <c r="E90" s="166"/>
      <c r="F90" s="586"/>
    </row>
    <row r="91" spans="1:8" x14ac:dyDescent="0.3">
      <c r="A91" s="552"/>
      <c r="B91" s="239"/>
      <c r="C91" s="239"/>
      <c r="D91" s="239"/>
      <c r="E91" s="239"/>
      <c r="F91" s="91"/>
      <c r="H91" s="60" t="s">
        <v>431</v>
      </c>
    </row>
    <row r="92" spans="1:8" x14ac:dyDescent="0.3">
      <c r="A92" s="552"/>
      <c r="B92" s="239"/>
      <c r="C92" s="239"/>
      <c r="D92" s="239"/>
      <c r="E92" s="239"/>
      <c r="F92" s="91"/>
    </row>
    <row r="93" spans="1:8" x14ac:dyDescent="0.3">
      <c r="A93" s="552"/>
      <c r="B93" s="239"/>
      <c r="C93" s="239"/>
      <c r="D93" s="239"/>
      <c r="E93" s="239"/>
      <c r="F93" s="91"/>
    </row>
    <row r="94" spans="1:8" x14ac:dyDescent="0.3">
      <c r="A94" s="552"/>
      <c r="B94" s="239"/>
      <c r="C94" s="239"/>
      <c r="D94" s="239"/>
      <c r="E94" s="239"/>
      <c r="F94" s="91"/>
    </row>
    <row r="95" spans="1:8" x14ac:dyDescent="0.3">
      <c r="A95" s="1345" t="s">
        <v>127</v>
      </c>
      <c r="B95" s="1345"/>
      <c r="C95" s="1345"/>
      <c r="D95" s="1345"/>
      <c r="E95" s="1345"/>
      <c r="F95" s="1345"/>
    </row>
    <row r="96" spans="1:8" x14ac:dyDescent="0.3">
      <c r="A96" s="1344" t="s">
        <v>415</v>
      </c>
      <c r="B96" s="1344"/>
      <c r="C96" s="1344"/>
      <c r="D96" s="1344"/>
      <c r="E96" s="1344"/>
      <c r="F96" s="1344"/>
    </row>
    <row r="97" spans="1:6" x14ac:dyDescent="0.3">
      <c r="A97" s="1344" t="s">
        <v>45</v>
      </c>
      <c r="B97" s="1344"/>
      <c r="C97" s="1344"/>
      <c r="D97" s="1344"/>
      <c r="E97" s="1344"/>
      <c r="F97" s="1344"/>
    </row>
    <row r="98" spans="1:6" x14ac:dyDescent="0.3">
      <c r="A98" s="214" t="s">
        <v>534</v>
      </c>
      <c r="B98" s="91"/>
      <c r="C98" s="552"/>
      <c r="D98" s="552"/>
      <c r="E98" s="552"/>
      <c r="F98" s="552"/>
    </row>
    <row r="99" spans="1:6" x14ac:dyDescent="0.3">
      <c r="A99" s="214" t="s">
        <v>535</v>
      </c>
      <c r="B99" s="91"/>
      <c r="C99" s="552"/>
      <c r="D99" s="552"/>
      <c r="E99" s="552"/>
      <c r="F99" s="552"/>
    </row>
    <row r="100" spans="1:6" x14ac:dyDescent="0.3">
      <c r="A100" s="214" t="s">
        <v>779</v>
      </c>
      <c r="B100" s="91"/>
      <c r="C100" s="552"/>
      <c r="D100" s="552"/>
      <c r="E100" s="552"/>
      <c r="F100" s="552"/>
    </row>
    <row r="101" spans="1:6" x14ac:dyDescent="0.3">
      <c r="A101" s="214" t="s">
        <v>1106</v>
      </c>
      <c r="B101" s="91"/>
      <c r="C101" s="552"/>
      <c r="D101" s="552"/>
      <c r="E101" s="552"/>
      <c r="F101" s="552"/>
    </row>
    <row r="102" spans="1:6" x14ac:dyDescent="0.3">
      <c r="A102" s="91" t="s">
        <v>1452</v>
      </c>
      <c r="B102" s="587"/>
      <c r="C102" s="587"/>
      <c r="D102" s="587"/>
      <c r="E102" s="91" t="s">
        <v>609</v>
      </c>
      <c r="F102" s="587"/>
    </row>
    <row r="103" spans="1:6" x14ac:dyDescent="0.3">
      <c r="A103" s="91" t="s">
        <v>46</v>
      </c>
      <c r="B103" s="587"/>
      <c r="C103" s="587"/>
      <c r="D103" s="587"/>
      <c r="E103" s="587"/>
      <c r="F103" s="587"/>
    </row>
    <row r="104" spans="1:6" x14ac:dyDescent="0.3">
      <c r="A104" s="216"/>
      <c r="B104" s="588" t="s">
        <v>17</v>
      </c>
      <c r="C104" s="1346" t="s">
        <v>416</v>
      </c>
      <c r="D104" s="1347"/>
      <c r="E104" s="1348"/>
      <c r="F104" s="217"/>
    </row>
    <row r="105" spans="1:6" x14ac:dyDescent="0.3">
      <c r="A105" s="218" t="s">
        <v>47</v>
      </c>
      <c r="B105" s="589" t="s">
        <v>113</v>
      </c>
      <c r="C105" s="216" t="s">
        <v>114</v>
      </c>
      <c r="D105" s="216" t="s">
        <v>115</v>
      </c>
      <c r="E105" s="216" t="s">
        <v>116</v>
      </c>
      <c r="F105" s="220" t="s">
        <v>48</v>
      </c>
    </row>
    <row r="106" spans="1:6" x14ac:dyDescent="0.3">
      <c r="A106" s="590"/>
      <c r="B106" s="589" t="s">
        <v>188</v>
      </c>
      <c r="C106" s="219" t="s">
        <v>117</v>
      </c>
      <c r="D106" s="219" t="s">
        <v>118</v>
      </c>
      <c r="E106" s="219" t="s">
        <v>119</v>
      </c>
      <c r="F106" s="591"/>
    </row>
    <row r="107" spans="1:6" ht="19.5" thickBot="1" x14ac:dyDescent="0.35">
      <c r="A107" s="592" t="s">
        <v>540</v>
      </c>
      <c r="B107" s="221" t="s">
        <v>685</v>
      </c>
      <c r="C107" s="221" t="s">
        <v>431</v>
      </c>
      <c r="D107" s="221"/>
      <c r="E107" s="221">
        <v>31100</v>
      </c>
      <c r="F107" s="593"/>
    </row>
    <row r="108" spans="1:6" ht="19.5" thickTop="1" x14ac:dyDescent="0.3">
      <c r="A108" s="594" t="s">
        <v>588</v>
      </c>
      <c r="B108" s="222" t="s">
        <v>685</v>
      </c>
      <c r="C108" s="223"/>
      <c r="D108" s="224"/>
      <c r="E108" s="224">
        <v>3600</v>
      </c>
      <c r="F108" s="595" t="s">
        <v>431</v>
      </c>
    </row>
    <row r="109" spans="1:6" x14ac:dyDescent="0.3">
      <c r="A109" s="596" t="s">
        <v>589</v>
      </c>
      <c r="B109" s="225" t="s">
        <v>431</v>
      </c>
      <c r="C109" s="225"/>
      <c r="D109" s="226"/>
      <c r="E109" s="226">
        <v>3600</v>
      </c>
      <c r="F109" s="597" t="s">
        <v>786</v>
      </c>
    </row>
    <row r="110" spans="1:6" x14ac:dyDescent="0.3">
      <c r="A110" s="598" t="s">
        <v>431</v>
      </c>
      <c r="B110" s="227" t="s">
        <v>431</v>
      </c>
      <c r="C110" s="227"/>
      <c r="D110" s="228"/>
      <c r="E110" s="228" t="s">
        <v>431</v>
      </c>
      <c r="F110" s="597" t="s">
        <v>785</v>
      </c>
    </row>
    <row r="111" spans="1:6" x14ac:dyDescent="0.3">
      <c r="A111" s="599"/>
      <c r="B111" s="229"/>
      <c r="C111" s="227"/>
      <c r="D111" s="228"/>
      <c r="E111" s="228"/>
      <c r="F111" s="597" t="s">
        <v>431</v>
      </c>
    </row>
    <row r="112" spans="1:6" x14ac:dyDescent="0.3">
      <c r="A112" s="594" t="s">
        <v>590</v>
      </c>
      <c r="B112" s="223" t="s">
        <v>580</v>
      </c>
      <c r="C112" s="223" t="s">
        <v>431</v>
      </c>
      <c r="D112" s="223"/>
      <c r="E112" s="223">
        <v>16400</v>
      </c>
      <c r="F112" s="595" t="s">
        <v>431</v>
      </c>
    </row>
    <row r="113" spans="1:6" x14ac:dyDescent="0.3">
      <c r="A113" s="600" t="s">
        <v>787</v>
      </c>
      <c r="B113" s="248" t="s">
        <v>580</v>
      </c>
      <c r="C113" s="248"/>
      <c r="D113" s="248"/>
      <c r="E113" s="248">
        <v>16400</v>
      </c>
      <c r="F113" s="601" t="s">
        <v>788</v>
      </c>
    </row>
    <row r="114" spans="1:6" x14ac:dyDescent="0.3">
      <c r="A114" s="601" t="s">
        <v>431</v>
      </c>
      <c r="B114" s="232" t="s">
        <v>431</v>
      </c>
      <c r="C114" s="232"/>
      <c r="D114" s="232"/>
      <c r="E114" s="232" t="s">
        <v>431</v>
      </c>
      <c r="F114" s="601" t="s">
        <v>789</v>
      </c>
    </row>
    <row r="115" spans="1:6" x14ac:dyDescent="0.3">
      <c r="A115" s="601"/>
      <c r="B115" s="232"/>
      <c r="C115" s="232"/>
      <c r="D115" s="232"/>
      <c r="E115" s="232"/>
      <c r="F115" s="601" t="s">
        <v>431</v>
      </c>
    </row>
    <row r="116" spans="1:6" x14ac:dyDescent="0.3">
      <c r="A116" s="599"/>
      <c r="B116" s="229"/>
      <c r="C116" s="227"/>
      <c r="D116" s="228"/>
      <c r="E116" s="228"/>
      <c r="F116" s="602"/>
    </row>
    <row r="117" spans="1:6" x14ac:dyDescent="0.3">
      <c r="A117" s="233" t="s">
        <v>6</v>
      </c>
      <c r="B117" s="234" t="s">
        <v>431</v>
      </c>
      <c r="C117" s="223" t="s">
        <v>431</v>
      </c>
      <c r="D117" s="234"/>
      <c r="E117" s="234">
        <v>20000</v>
      </c>
      <c r="F117" s="603"/>
    </row>
    <row r="118" spans="1:6" x14ac:dyDescent="0.3">
      <c r="A118" s="552"/>
      <c r="B118" s="239"/>
      <c r="C118" s="249"/>
      <c r="D118" s="239"/>
      <c r="E118" s="239"/>
      <c r="F118" s="91"/>
    </row>
    <row r="119" spans="1:6" x14ac:dyDescent="0.3">
      <c r="A119" s="552"/>
      <c r="B119" s="239"/>
      <c r="C119" s="249"/>
      <c r="D119" s="239"/>
      <c r="E119" s="239"/>
      <c r="F119" s="91"/>
    </row>
    <row r="120" spans="1:6" x14ac:dyDescent="0.3">
      <c r="A120" s="552"/>
      <c r="B120" s="239"/>
      <c r="C120" s="249"/>
      <c r="D120" s="239"/>
      <c r="E120" s="239"/>
      <c r="F120" s="91"/>
    </row>
    <row r="121" spans="1:6" x14ac:dyDescent="0.3">
      <c r="A121" s="552"/>
      <c r="B121" s="239"/>
      <c r="C121" s="249"/>
      <c r="D121" s="239"/>
      <c r="E121" s="239"/>
      <c r="F121" s="91"/>
    </row>
    <row r="122" spans="1:6" x14ac:dyDescent="0.3">
      <c r="A122" s="552"/>
      <c r="B122" s="239"/>
      <c r="C122" s="249"/>
      <c r="D122" s="239"/>
      <c r="E122" s="239"/>
      <c r="F122" s="91"/>
    </row>
    <row r="123" spans="1:6" x14ac:dyDescent="0.3">
      <c r="A123" s="552"/>
      <c r="B123" s="239"/>
      <c r="C123" s="249"/>
      <c r="D123" s="239"/>
      <c r="E123" s="239"/>
      <c r="F123" s="91"/>
    </row>
    <row r="124" spans="1:6" x14ac:dyDescent="0.3">
      <c r="A124" s="552"/>
      <c r="B124" s="239"/>
      <c r="C124" s="249"/>
      <c r="D124" s="239"/>
      <c r="E124" s="239"/>
      <c r="F124" s="91"/>
    </row>
    <row r="125" spans="1:6" x14ac:dyDescent="0.3">
      <c r="A125" s="552"/>
      <c r="B125" s="239"/>
      <c r="C125" s="249"/>
      <c r="D125" s="239"/>
      <c r="E125" s="239"/>
      <c r="F125" s="91"/>
    </row>
    <row r="126" spans="1:6" x14ac:dyDescent="0.3">
      <c r="A126" s="552"/>
      <c r="B126" s="239"/>
      <c r="C126" s="249"/>
      <c r="D126" s="239"/>
      <c r="E126" s="239"/>
      <c r="F126" s="91"/>
    </row>
    <row r="127" spans="1:6" x14ac:dyDescent="0.3">
      <c r="A127" s="552"/>
      <c r="B127" s="239"/>
      <c r="C127" s="249"/>
      <c r="D127" s="239"/>
      <c r="E127" s="239"/>
      <c r="F127" s="91"/>
    </row>
    <row r="128" spans="1:6" x14ac:dyDescent="0.3">
      <c r="A128" s="552"/>
      <c r="B128" s="239"/>
      <c r="C128" s="249"/>
      <c r="D128" s="239"/>
      <c r="E128" s="239"/>
      <c r="F128" s="91"/>
    </row>
    <row r="129" spans="1:6" x14ac:dyDescent="0.3">
      <c r="A129" s="552"/>
      <c r="B129" s="239"/>
      <c r="C129" s="249"/>
      <c r="D129" s="239"/>
      <c r="E129" s="239"/>
      <c r="F129" s="91"/>
    </row>
    <row r="130" spans="1:6" x14ac:dyDescent="0.3">
      <c r="A130" s="552"/>
      <c r="B130" s="239"/>
      <c r="C130" s="249"/>
      <c r="D130" s="239"/>
      <c r="E130" s="239"/>
      <c r="F130" s="91"/>
    </row>
    <row r="131" spans="1:6" x14ac:dyDescent="0.3">
      <c r="A131" s="552"/>
      <c r="B131" s="239"/>
      <c r="C131" s="249"/>
      <c r="D131" s="239"/>
      <c r="E131" s="239"/>
      <c r="F131" s="91"/>
    </row>
    <row r="132" spans="1:6" x14ac:dyDescent="0.3">
      <c r="A132" s="552"/>
      <c r="B132" s="239"/>
      <c r="C132" s="249"/>
      <c r="D132" s="239"/>
      <c r="E132" s="239"/>
      <c r="F132" s="91"/>
    </row>
    <row r="133" spans="1:6" x14ac:dyDescent="0.3">
      <c r="A133" s="552"/>
      <c r="B133" s="239"/>
      <c r="C133" s="249"/>
      <c r="D133" s="239"/>
      <c r="E133" s="239"/>
      <c r="F133" s="91"/>
    </row>
    <row r="134" spans="1:6" x14ac:dyDescent="0.3">
      <c r="A134" s="552"/>
      <c r="B134" s="239"/>
      <c r="C134" s="249"/>
      <c r="D134" s="239"/>
      <c r="E134" s="239"/>
      <c r="F134" s="91"/>
    </row>
    <row r="135" spans="1:6" x14ac:dyDescent="0.3">
      <c r="A135" s="552"/>
      <c r="B135" s="239"/>
      <c r="C135" s="249"/>
      <c r="D135" s="239"/>
      <c r="E135" s="239"/>
      <c r="F135" s="91"/>
    </row>
    <row r="136" spans="1:6" x14ac:dyDescent="0.3">
      <c r="A136" s="552"/>
      <c r="B136" s="239"/>
      <c r="C136" s="249"/>
      <c r="D136" s="239"/>
      <c r="E136" s="239"/>
      <c r="F136" s="91"/>
    </row>
    <row r="137" spans="1:6" x14ac:dyDescent="0.3">
      <c r="A137" s="552"/>
      <c r="B137" s="239"/>
      <c r="C137" s="249"/>
      <c r="D137" s="239"/>
      <c r="E137" s="239"/>
      <c r="F137" s="91"/>
    </row>
    <row r="138" spans="1:6" x14ac:dyDescent="0.3">
      <c r="A138" s="552"/>
      <c r="B138" s="239"/>
      <c r="C138" s="249"/>
      <c r="D138" s="239"/>
      <c r="E138" s="239"/>
      <c r="F138" s="91"/>
    </row>
    <row r="139" spans="1:6" x14ac:dyDescent="0.3">
      <c r="A139" s="552"/>
      <c r="B139" s="239"/>
      <c r="C139" s="249"/>
      <c r="D139" s="239"/>
      <c r="E139" s="239"/>
      <c r="F139" s="91"/>
    </row>
    <row r="140" spans="1:6" x14ac:dyDescent="0.3">
      <c r="A140" s="552"/>
      <c r="B140" s="239"/>
      <c r="C140" s="249"/>
      <c r="D140" s="239"/>
      <c r="E140" s="239"/>
      <c r="F140" s="91"/>
    </row>
    <row r="141" spans="1:6" x14ac:dyDescent="0.3">
      <c r="A141" s="552"/>
      <c r="B141" s="239"/>
      <c r="C141" s="249"/>
      <c r="D141" s="239"/>
      <c r="E141" s="239"/>
      <c r="F141" s="91"/>
    </row>
    <row r="142" spans="1:6" x14ac:dyDescent="0.3">
      <c r="A142" s="552"/>
      <c r="B142" s="239"/>
      <c r="C142" s="249"/>
      <c r="D142" s="239"/>
      <c r="E142" s="239"/>
      <c r="F142" s="91"/>
    </row>
    <row r="143" spans="1:6" x14ac:dyDescent="0.3">
      <c r="A143" s="552"/>
      <c r="B143" s="239"/>
      <c r="C143" s="249"/>
      <c r="D143" s="239"/>
      <c r="E143" s="239"/>
      <c r="F143" s="91"/>
    </row>
    <row r="144" spans="1:6" x14ac:dyDescent="0.3">
      <c r="A144" s="552"/>
      <c r="B144" s="239"/>
      <c r="C144" s="249"/>
      <c r="D144" s="239"/>
      <c r="E144" s="239"/>
      <c r="F144" s="91"/>
    </row>
    <row r="145" spans="1:6" x14ac:dyDescent="0.3">
      <c r="A145" s="1345" t="s">
        <v>127</v>
      </c>
      <c r="B145" s="1345"/>
      <c r="C145" s="1345"/>
      <c r="D145" s="1345"/>
      <c r="E145" s="1345"/>
      <c r="F145" s="1345"/>
    </row>
    <row r="146" spans="1:6" x14ac:dyDescent="0.3">
      <c r="A146" s="1344" t="s">
        <v>415</v>
      </c>
      <c r="B146" s="1344"/>
      <c r="C146" s="1344"/>
      <c r="D146" s="1344"/>
      <c r="E146" s="1344"/>
      <c r="F146" s="1344"/>
    </row>
    <row r="147" spans="1:6" x14ac:dyDescent="0.3">
      <c r="A147" s="1344" t="s">
        <v>45</v>
      </c>
      <c r="B147" s="1344"/>
      <c r="C147" s="1344"/>
      <c r="D147" s="1344"/>
      <c r="E147" s="1344"/>
      <c r="F147" s="1344"/>
    </row>
    <row r="148" spans="1:6" x14ac:dyDescent="0.3">
      <c r="A148" s="214" t="s">
        <v>534</v>
      </c>
      <c r="B148" s="91"/>
      <c r="C148" s="552"/>
      <c r="D148" s="552"/>
      <c r="E148" s="552"/>
      <c r="F148" s="552"/>
    </row>
    <row r="149" spans="1:6" x14ac:dyDescent="0.3">
      <c r="A149" s="214" t="s">
        <v>535</v>
      </c>
      <c r="B149" s="91"/>
      <c r="C149" s="552"/>
      <c r="D149" s="552"/>
      <c r="E149" s="552"/>
      <c r="F149" s="552"/>
    </row>
    <row r="150" spans="1:6" x14ac:dyDescent="0.3">
      <c r="A150" s="214" t="s">
        <v>779</v>
      </c>
      <c r="B150" s="91"/>
      <c r="C150" s="552"/>
      <c r="D150" s="552"/>
      <c r="E150" s="552"/>
      <c r="F150" s="552"/>
    </row>
    <row r="151" spans="1:6" x14ac:dyDescent="0.3">
      <c r="A151" s="214" t="s">
        <v>886</v>
      </c>
      <c r="B151" s="91"/>
      <c r="C151" s="552"/>
      <c r="D151" s="552"/>
      <c r="E151" s="552"/>
      <c r="F151" s="552"/>
    </row>
    <row r="152" spans="1:6" x14ac:dyDescent="0.3">
      <c r="A152" s="91" t="s">
        <v>845</v>
      </c>
      <c r="B152" s="587"/>
      <c r="C152" s="587"/>
      <c r="D152" s="587"/>
      <c r="E152" s="91" t="s">
        <v>846</v>
      </c>
      <c r="F152" s="587"/>
    </row>
    <row r="153" spans="1:6" x14ac:dyDescent="0.3">
      <c r="A153" s="91" t="s">
        <v>46</v>
      </c>
      <c r="B153" s="587"/>
      <c r="C153" s="587"/>
      <c r="D153" s="587"/>
      <c r="E153" s="587"/>
      <c r="F153" s="587"/>
    </row>
    <row r="154" spans="1:6" x14ac:dyDescent="0.3">
      <c r="A154" s="216"/>
      <c r="B154" s="588" t="s">
        <v>17</v>
      </c>
      <c r="C154" s="1346" t="s">
        <v>416</v>
      </c>
      <c r="D154" s="1347"/>
      <c r="E154" s="1348"/>
      <c r="F154" s="217"/>
    </row>
    <row r="155" spans="1:6" x14ac:dyDescent="0.3">
      <c r="A155" s="218" t="s">
        <v>47</v>
      </c>
      <c r="B155" s="589" t="s">
        <v>113</v>
      </c>
      <c r="C155" s="216" t="s">
        <v>114</v>
      </c>
      <c r="D155" s="216" t="s">
        <v>115</v>
      </c>
      <c r="E155" s="216" t="s">
        <v>116</v>
      </c>
      <c r="F155" s="220" t="s">
        <v>48</v>
      </c>
    </row>
    <row r="156" spans="1:6" x14ac:dyDescent="0.3">
      <c r="A156" s="590"/>
      <c r="B156" s="589" t="s">
        <v>188</v>
      </c>
      <c r="C156" s="219" t="s">
        <v>117</v>
      </c>
      <c r="D156" s="219" t="s">
        <v>118</v>
      </c>
      <c r="E156" s="219" t="s">
        <v>119</v>
      </c>
      <c r="F156" s="591"/>
    </row>
    <row r="157" spans="1:6" ht="19.5" thickBot="1" x14ac:dyDescent="0.35">
      <c r="A157" s="592" t="s">
        <v>540</v>
      </c>
      <c r="B157" s="221" t="s">
        <v>685</v>
      </c>
      <c r="C157" s="221" t="s">
        <v>431</v>
      </c>
      <c r="D157" s="221"/>
      <c r="E157" s="221">
        <v>14244</v>
      </c>
      <c r="F157" s="593"/>
    </row>
    <row r="158" spans="1:6" ht="19.5" thickTop="1" x14ac:dyDescent="0.3">
      <c r="A158" s="594" t="s">
        <v>541</v>
      </c>
      <c r="B158" s="223" t="s">
        <v>580</v>
      </c>
      <c r="C158" s="223" t="s">
        <v>431</v>
      </c>
      <c r="D158" s="223"/>
      <c r="E158" s="223">
        <v>11600</v>
      </c>
      <c r="F158" s="595" t="s">
        <v>431</v>
      </c>
    </row>
    <row r="159" spans="1:6" x14ac:dyDescent="0.3">
      <c r="A159" s="599" t="s">
        <v>781</v>
      </c>
      <c r="B159" s="227"/>
      <c r="C159" s="227"/>
      <c r="D159" s="228"/>
      <c r="E159" s="228">
        <f>1800+2000+7800</f>
        <v>11600</v>
      </c>
      <c r="F159" s="651" t="s">
        <v>1686</v>
      </c>
    </row>
    <row r="160" spans="1:6" x14ac:dyDescent="0.3">
      <c r="A160" s="599"/>
      <c r="B160" s="227"/>
      <c r="C160" s="227"/>
      <c r="D160" s="228"/>
      <c r="E160" s="228"/>
      <c r="F160" s="601" t="s">
        <v>1499</v>
      </c>
    </row>
    <row r="161" spans="1:6" x14ac:dyDescent="0.3">
      <c r="A161" s="599"/>
      <c r="B161" s="227"/>
      <c r="C161" s="227"/>
      <c r="D161" s="228"/>
      <c r="E161" s="228"/>
      <c r="F161" s="601" t="s">
        <v>1500</v>
      </c>
    </row>
    <row r="162" spans="1:6" x14ac:dyDescent="0.3">
      <c r="A162" s="599"/>
      <c r="B162" s="227"/>
      <c r="C162" s="227"/>
      <c r="D162" s="228"/>
      <c r="E162" s="228"/>
      <c r="F162" s="601" t="s">
        <v>1501</v>
      </c>
    </row>
    <row r="163" spans="1:6" x14ac:dyDescent="0.3">
      <c r="A163" s="599"/>
      <c r="B163" s="227"/>
      <c r="C163" s="227"/>
      <c r="D163" s="228"/>
      <c r="E163" s="228"/>
      <c r="F163" s="601" t="s">
        <v>2118</v>
      </c>
    </row>
    <row r="164" spans="1:6" x14ac:dyDescent="0.3">
      <c r="A164" s="599"/>
      <c r="B164" s="227"/>
      <c r="C164" s="227"/>
      <c r="D164" s="228"/>
      <c r="E164" s="228"/>
      <c r="F164" s="601"/>
    </row>
    <row r="165" spans="1:6" x14ac:dyDescent="0.3">
      <c r="A165" s="594" t="s">
        <v>847</v>
      </c>
      <c r="B165" s="223" t="s">
        <v>580</v>
      </c>
      <c r="C165" s="223" t="s">
        <v>431</v>
      </c>
      <c r="D165" s="223"/>
      <c r="E165" s="223">
        <f>2500+144</f>
        <v>2644</v>
      </c>
      <c r="F165" s="595" t="s">
        <v>431</v>
      </c>
    </row>
    <row r="166" spans="1:6" x14ac:dyDescent="0.3">
      <c r="A166" s="599" t="s">
        <v>595</v>
      </c>
      <c r="B166" s="227"/>
      <c r="C166" s="227"/>
      <c r="D166" s="228"/>
      <c r="E166" s="228">
        <v>2644</v>
      </c>
      <c r="F166" s="601" t="s">
        <v>1495</v>
      </c>
    </row>
    <row r="167" spans="1:6" s="145" customFormat="1" x14ac:dyDescent="0.3">
      <c r="A167" s="599"/>
      <c r="B167" s="227"/>
      <c r="C167" s="227"/>
      <c r="D167" s="228"/>
      <c r="E167" s="228"/>
      <c r="F167" s="601" t="s">
        <v>1496</v>
      </c>
    </row>
    <row r="168" spans="1:6" s="145" customFormat="1" x14ac:dyDescent="0.3">
      <c r="A168" s="599"/>
      <c r="B168" s="227"/>
      <c r="C168" s="227"/>
      <c r="D168" s="228"/>
      <c r="E168" s="228"/>
      <c r="F168" s="601" t="s">
        <v>1497</v>
      </c>
    </row>
    <row r="169" spans="1:6" s="145" customFormat="1" x14ac:dyDescent="0.3">
      <c r="A169" s="599"/>
      <c r="B169" s="227"/>
      <c r="C169" s="227"/>
      <c r="D169" s="228"/>
      <c r="E169" s="228"/>
      <c r="F169" s="601" t="s">
        <v>1498</v>
      </c>
    </row>
    <row r="170" spans="1:6" s="145" customFormat="1" x14ac:dyDescent="0.3">
      <c r="A170" s="599"/>
      <c r="B170" s="227"/>
      <c r="C170" s="227"/>
      <c r="D170" s="228"/>
      <c r="E170" s="228"/>
      <c r="F170" s="601" t="s">
        <v>2119</v>
      </c>
    </row>
    <row r="171" spans="1:6" s="145" customFormat="1" x14ac:dyDescent="0.3">
      <c r="A171" s="599"/>
      <c r="B171" s="227"/>
      <c r="C171" s="227"/>
      <c r="D171" s="228"/>
      <c r="E171" s="228"/>
      <c r="F171" s="601"/>
    </row>
    <row r="172" spans="1:6" s="145" customFormat="1" x14ac:dyDescent="0.3">
      <c r="A172" s="599"/>
      <c r="B172" s="227"/>
      <c r="C172" s="227"/>
      <c r="D172" s="228"/>
      <c r="E172" s="228"/>
      <c r="F172" s="601"/>
    </row>
    <row r="173" spans="1:6" s="145" customFormat="1" x14ac:dyDescent="0.3">
      <c r="A173" s="599"/>
      <c r="B173" s="229"/>
      <c r="C173" s="227"/>
      <c r="D173" s="228"/>
      <c r="E173" s="228"/>
      <c r="F173" s="602"/>
    </row>
    <row r="174" spans="1:6" s="145" customFormat="1" x14ac:dyDescent="0.3">
      <c r="A174" s="233" t="s">
        <v>6</v>
      </c>
      <c r="B174" s="234" t="s">
        <v>431</v>
      </c>
      <c r="C174" s="223" t="s">
        <v>431</v>
      </c>
      <c r="D174" s="234"/>
      <c r="E174" s="234">
        <v>14244</v>
      </c>
      <c r="F174" s="603"/>
    </row>
    <row r="175" spans="1:6" s="145" customFormat="1" x14ac:dyDescent="0.3">
      <c r="A175" s="552"/>
      <c r="B175" s="239"/>
      <c r="C175" s="239"/>
      <c r="D175" s="239"/>
      <c r="E175" s="239"/>
      <c r="F175" s="91"/>
    </row>
    <row r="176" spans="1:6" s="145" customFormat="1" x14ac:dyDescent="0.3">
      <c r="A176" s="552"/>
      <c r="B176" s="239"/>
      <c r="C176" s="239"/>
      <c r="D176" s="239"/>
      <c r="E176" s="239"/>
      <c r="F176" s="91"/>
    </row>
    <row r="177" spans="1:6" s="145" customFormat="1" x14ac:dyDescent="0.3">
      <c r="A177" s="552"/>
      <c r="B177" s="239"/>
      <c r="C177" s="239"/>
      <c r="D177" s="239"/>
      <c r="E177" s="239"/>
      <c r="F177" s="91"/>
    </row>
    <row r="178" spans="1:6" s="145" customFormat="1" x14ac:dyDescent="0.3">
      <c r="A178" s="552"/>
      <c r="B178" s="239"/>
      <c r="C178" s="239"/>
      <c r="D178" s="239"/>
      <c r="E178" s="239"/>
      <c r="F178" s="91"/>
    </row>
    <row r="179" spans="1:6" s="145" customFormat="1" x14ac:dyDescent="0.3">
      <c r="A179" s="552"/>
      <c r="B179" s="239"/>
      <c r="C179" s="239"/>
      <c r="D179" s="239"/>
      <c r="E179" s="239"/>
      <c r="F179" s="91"/>
    </row>
    <row r="180" spans="1:6" s="145" customFormat="1" x14ac:dyDescent="0.3">
      <c r="A180" s="552"/>
      <c r="B180" s="239"/>
      <c r="C180" s="239"/>
      <c r="D180" s="239"/>
      <c r="E180" s="239"/>
      <c r="F180" s="91"/>
    </row>
    <row r="181" spans="1:6" s="145" customFormat="1" x14ac:dyDescent="0.3">
      <c r="A181" s="552"/>
      <c r="B181" s="239"/>
      <c r="C181" s="239"/>
      <c r="D181" s="239"/>
      <c r="E181" s="239"/>
      <c r="F181" s="91"/>
    </row>
    <row r="182" spans="1:6" s="145" customFormat="1" x14ac:dyDescent="0.3">
      <c r="A182" s="552"/>
      <c r="B182" s="239"/>
      <c r="C182" s="239"/>
      <c r="D182" s="239"/>
      <c r="E182" s="239"/>
      <c r="F182" s="91"/>
    </row>
    <row r="183" spans="1:6" s="145" customFormat="1" x14ac:dyDescent="0.3">
      <c r="A183" s="552"/>
      <c r="B183" s="239"/>
      <c r="C183" s="239"/>
      <c r="D183" s="239"/>
      <c r="E183" s="239"/>
      <c r="F183" s="91"/>
    </row>
    <row r="184" spans="1:6" s="145" customFormat="1" x14ac:dyDescent="0.3">
      <c r="A184" s="552"/>
      <c r="B184" s="239"/>
      <c r="C184" s="239"/>
      <c r="D184" s="239"/>
      <c r="E184" s="239"/>
      <c r="F184" s="91"/>
    </row>
    <row r="185" spans="1:6" s="145" customFormat="1" x14ac:dyDescent="0.3">
      <c r="A185" s="552"/>
      <c r="B185" s="239"/>
      <c r="C185" s="239"/>
      <c r="D185" s="239"/>
      <c r="E185" s="239"/>
      <c r="F185" s="91"/>
    </row>
    <row r="186" spans="1:6" s="145" customFormat="1" x14ac:dyDescent="0.3">
      <c r="A186" s="552"/>
      <c r="B186" s="239"/>
      <c r="C186" s="239"/>
      <c r="D186" s="239"/>
      <c r="E186" s="239"/>
      <c r="F186" s="91"/>
    </row>
    <row r="187" spans="1:6" s="145" customFormat="1" x14ac:dyDescent="0.3">
      <c r="A187" s="552"/>
      <c r="B187" s="239"/>
      <c r="C187" s="239"/>
      <c r="D187" s="239"/>
      <c r="E187" s="239"/>
      <c r="F187" s="91"/>
    </row>
    <row r="188" spans="1:6" s="145" customFormat="1" x14ac:dyDescent="0.3">
      <c r="A188" s="552"/>
      <c r="B188" s="239"/>
      <c r="C188" s="239"/>
      <c r="D188" s="239"/>
      <c r="E188" s="239"/>
      <c r="F188" s="91"/>
    </row>
    <row r="189" spans="1:6" s="145" customFormat="1" x14ac:dyDescent="0.3">
      <c r="A189" s="552"/>
      <c r="B189" s="239"/>
      <c r="C189" s="239"/>
      <c r="D189" s="239"/>
      <c r="E189" s="239"/>
      <c r="F189" s="91"/>
    </row>
    <row r="190" spans="1:6" s="145" customFormat="1" x14ac:dyDescent="0.3">
      <c r="A190" s="552"/>
      <c r="B190" s="239"/>
      <c r="C190" s="239"/>
      <c r="D190" s="239"/>
      <c r="E190" s="239"/>
      <c r="F190" s="91"/>
    </row>
    <row r="191" spans="1:6" s="145" customFormat="1" x14ac:dyDescent="0.3">
      <c r="A191" s="552"/>
      <c r="B191" s="239"/>
      <c r="C191" s="239"/>
      <c r="D191" s="239"/>
      <c r="E191" s="239"/>
      <c r="F191" s="91"/>
    </row>
    <row r="192" spans="1:6" s="145" customFormat="1" x14ac:dyDescent="0.3">
      <c r="A192" s="552"/>
      <c r="B192" s="239"/>
      <c r="C192" s="239"/>
      <c r="D192" s="239"/>
      <c r="E192" s="239"/>
      <c r="F192" s="91"/>
    </row>
    <row r="193" spans="1:6" s="145" customFormat="1" x14ac:dyDescent="0.3">
      <c r="A193" s="552"/>
      <c r="B193" s="239"/>
      <c r="C193" s="239"/>
      <c r="D193" s="239"/>
      <c r="E193" s="239"/>
      <c r="F193" s="91"/>
    </row>
    <row r="194" spans="1:6" s="145" customFormat="1" x14ac:dyDescent="0.3">
      <c r="A194" s="552"/>
      <c r="B194" s="239"/>
      <c r="C194" s="239"/>
      <c r="D194" s="239"/>
      <c r="E194" s="239"/>
      <c r="F194" s="91"/>
    </row>
    <row r="195" spans="1:6" s="145" customFormat="1" x14ac:dyDescent="0.3">
      <c r="A195" s="552"/>
      <c r="B195" s="239"/>
      <c r="C195" s="239"/>
      <c r="D195" s="239"/>
      <c r="E195" s="239"/>
      <c r="F195" s="91"/>
    </row>
    <row r="196" spans="1:6" s="145" customFormat="1" x14ac:dyDescent="0.3">
      <c r="A196" s="1345" t="s">
        <v>127</v>
      </c>
      <c r="B196" s="1345"/>
      <c r="C196" s="1345"/>
      <c r="D196" s="1345"/>
      <c r="E196" s="1345"/>
      <c r="F196" s="1345"/>
    </row>
    <row r="197" spans="1:6" s="145" customFormat="1" x14ac:dyDescent="0.3">
      <c r="A197" s="1344" t="s">
        <v>415</v>
      </c>
      <c r="B197" s="1344"/>
      <c r="C197" s="1344"/>
      <c r="D197" s="1344"/>
      <c r="E197" s="1344"/>
      <c r="F197" s="1344"/>
    </row>
    <row r="198" spans="1:6" s="145" customFormat="1" x14ac:dyDescent="0.3">
      <c r="A198" s="1344" t="s">
        <v>45</v>
      </c>
      <c r="B198" s="1344"/>
      <c r="C198" s="1344"/>
      <c r="D198" s="1344"/>
      <c r="E198" s="1344"/>
      <c r="F198" s="1344"/>
    </row>
    <row r="199" spans="1:6" s="145" customFormat="1" x14ac:dyDescent="0.3">
      <c r="A199" s="214" t="s">
        <v>534</v>
      </c>
      <c r="B199" s="91"/>
      <c r="C199" s="552"/>
      <c r="D199" s="552"/>
      <c r="E199" s="552"/>
      <c r="F199" s="552"/>
    </row>
    <row r="200" spans="1:6" s="145" customFormat="1" x14ac:dyDescent="0.3">
      <c r="A200" s="214" t="s">
        <v>535</v>
      </c>
      <c r="B200" s="91"/>
      <c r="C200" s="552"/>
      <c r="D200" s="552"/>
      <c r="E200" s="552"/>
      <c r="F200" s="552"/>
    </row>
    <row r="201" spans="1:6" s="145" customFormat="1" x14ac:dyDescent="0.3">
      <c r="A201" s="214" t="s">
        <v>779</v>
      </c>
      <c r="B201" s="91"/>
      <c r="C201" s="552"/>
      <c r="D201" s="552"/>
      <c r="E201" s="552"/>
      <c r="F201" s="552"/>
    </row>
    <row r="202" spans="1:6" s="145" customFormat="1" x14ac:dyDescent="0.3">
      <c r="A202" s="214" t="s">
        <v>886</v>
      </c>
      <c r="B202" s="91"/>
      <c r="C202" s="552"/>
      <c r="D202" s="552"/>
      <c r="E202" s="552"/>
      <c r="F202" s="552"/>
    </row>
    <row r="203" spans="1:6" s="145" customFormat="1" x14ac:dyDescent="0.3">
      <c r="A203" s="91" t="s">
        <v>1932</v>
      </c>
      <c r="B203" s="587"/>
      <c r="C203" s="587"/>
      <c r="D203" s="587"/>
      <c r="E203" s="91" t="s">
        <v>887</v>
      </c>
      <c r="F203" s="587"/>
    </row>
    <row r="204" spans="1:6" s="145" customFormat="1" x14ac:dyDescent="0.3">
      <c r="A204" s="91" t="s">
        <v>46</v>
      </c>
      <c r="B204" s="587"/>
      <c r="C204" s="587"/>
      <c r="D204" s="587"/>
      <c r="E204" s="587"/>
      <c r="F204" s="587"/>
    </row>
    <row r="205" spans="1:6" s="145" customFormat="1" x14ac:dyDescent="0.3">
      <c r="A205" s="216"/>
      <c r="B205" s="588" t="s">
        <v>17</v>
      </c>
      <c r="C205" s="1346" t="s">
        <v>416</v>
      </c>
      <c r="D205" s="1347"/>
      <c r="E205" s="1348"/>
      <c r="F205" s="217"/>
    </row>
    <row r="206" spans="1:6" s="145" customFormat="1" x14ac:dyDescent="0.3">
      <c r="A206" s="218" t="s">
        <v>47</v>
      </c>
      <c r="B206" s="589" t="s">
        <v>113</v>
      </c>
      <c r="C206" s="216" t="s">
        <v>114</v>
      </c>
      <c r="D206" s="216" t="s">
        <v>115</v>
      </c>
      <c r="E206" s="216" t="s">
        <v>116</v>
      </c>
      <c r="F206" s="220" t="s">
        <v>48</v>
      </c>
    </row>
    <row r="207" spans="1:6" s="145" customFormat="1" x14ac:dyDescent="0.3">
      <c r="A207" s="590"/>
      <c r="B207" s="589" t="s">
        <v>188</v>
      </c>
      <c r="C207" s="219" t="s">
        <v>117</v>
      </c>
      <c r="D207" s="219" t="s">
        <v>118</v>
      </c>
      <c r="E207" s="219" t="s">
        <v>119</v>
      </c>
      <c r="F207" s="591"/>
    </row>
    <row r="208" spans="1:6" s="145" customFormat="1" ht="19.5" thickBot="1" x14ac:dyDescent="0.35">
      <c r="A208" s="592" t="s">
        <v>540</v>
      </c>
      <c r="B208" s="221" t="s">
        <v>685</v>
      </c>
      <c r="C208" s="221" t="s">
        <v>431</v>
      </c>
      <c r="D208" s="221"/>
      <c r="E208" s="221">
        <v>1000</v>
      </c>
      <c r="F208" s="593"/>
    </row>
    <row r="209" spans="1:6" s="145" customFormat="1" ht="19.5" thickTop="1" x14ac:dyDescent="0.3">
      <c r="A209" s="594" t="s">
        <v>888</v>
      </c>
      <c r="B209" s="223" t="s">
        <v>580</v>
      </c>
      <c r="C209" s="223" t="s">
        <v>431</v>
      </c>
      <c r="D209" s="223"/>
      <c r="E209" s="223">
        <v>1000</v>
      </c>
      <c r="F209" s="595" t="s">
        <v>431</v>
      </c>
    </row>
    <row r="210" spans="1:6" x14ac:dyDescent="0.3">
      <c r="A210" s="599" t="s">
        <v>2022</v>
      </c>
      <c r="B210" s="227"/>
      <c r="C210" s="227"/>
      <c r="D210" s="228"/>
      <c r="E210" s="228">
        <v>1000</v>
      </c>
      <c r="F210" s="601" t="s">
        <v>2120</v>
      </c>
    </row>
    <row r="211" spans="1:6" x14ac:dyDescent="0.3">
      <c r="A211" s="599"/>
      <c r="B211" s="227"/>
      <c r="C211" s="227"/>
      <c r="D211" s="228"/>
      <c r="E211" s="228"/>
      <c r="F211" s="601" t="s">
        <v>431</v>
      </c>
    </row>
    <row r="212" spans="1:6" x14ac:dyDescent="0.3">
      <c r="A212" s="599"/>
      <c r="B212" s="227"/>
      <c r="C212" s="227"/>
      <c r="D212" s="228"/>
      <c r="E212" s="228"/>
      <c r="F212" s="601" t="s">
        <v>431</v>
      </c>
    </row>
    <row r="213" spans="1:6" x14ac:dyDescent="0.3">
      <c r="A213" s="599"/>
      <c r="B213" s="227"/>
      <c r="C213" s="227"/>
      <c r="D213" s="228"/>
      <c r="E213" s="228"/>
      <c r="F213" s="601" t="s">
        <v>431</v>
      </c>
    </row>
    <row r="214" spans="1:6" x14ac:dyDescent="0.3">
      <c r="A214" s="599"/>
      <c r="B214" s="227"/>
      <c r="C214" s="227"/>
      <c r="D214" s="228"/>
      <c r="E214" s="228"/>
      <c r="F214" s="601" t="s">
        <v>431</v>
      </c>
    </row>
    <row r="215" spans="1:6" x14ac:dyDescent="0.3">
      <c r="A215" s="599"/>
      <c r="B215" s="227"/>
      <c r="C215" s="227"/>
      <c r="D215" s="228"/>
      <c r="E215" s="228"/>
      <c r="F215" s="601"/>
    </row>
    <row r="216" spans="1:6" x14ac:dyDescent="0.3">
      <c r="A216" s="599"/>
      <c r="B216" s="227"/>
      <c r="C216" s="227"/>
      <c r="D216" s="228"/>
      <c r="E216" s="228"/>
      <c r="F216" s="601"/>
    </row>
    <row r="217" spans="1:6" x14ac:dyDescent="0.3">
      <c r="A217" s="599"/>
      <c r="B217" s="227"/>
      <c r="C217" s="227"/>
      <c r="D217" s="228"/>
      <c r="E217" s="228"/>
      <c r="F217" s="601"/>
    </row>
    <row r="218" spans="1:6" x14ac:dyDescent="0.3">
      <c r="A218" s="599"/>
      <c r="B218" s="227"/>
      <c r="C218" s="227"/>
      <c r="D218" s="228"/>
      <c r="E218" s="228"/>
      <c r="F218" s="601"/>
    </row>
    <row r="219" spans="1:6" x14ac:dyDescent="0.3">
      <c r="A219" s="599"/>
      <c r="B219" s="227"/>
      <c r="C219" s="227"/>
      <c r="D219" s="228"/>
      <c r="E219" s="228"/>
      <c r="F219" s="601"/>
    </row>
    <row r="220" spans="1:6" x14ac:dyDescent="0.3">
      <c r="A220" s="599"/>
      <c r="B220" s="227"/>
      <c r="C220" s="227"/>
      <c r="D220" s="228"/>
      <c r="E220" s="228"/>
      <c r="F220" s="601"/>
    </row>
    <row r="221" spans="1:6" x14ac:dyDescent="0.3">
      <c r="A221" s="599"/>
      <c r="B221" s="227"/>
      <c r="C221" s="227"/>
      <c r="D221" s="228"/>
      <c r="E221" s="228"/>
      <c r="F221" s="601"/>
    </row>
    <row r="222" spans="1:6" x14ac:dyDescent="0.3">
      <c r="A222" s="599"/>
      <c r="B222" s="227"/>
      <c r="C222" s="227"/>
      <c r="D222" s="228"/>
      <c r="E222" s="228"/>
      <c r="F222" s="601"/>
    </row>
    <row r="223" spans="1:6" x14ac:dyDescent="0.3">
      <c r="A223" s="599"/>
      <c r="B223" s="227"/>
      <c r="C223" s="227"/>
      <c r="D223" s="228"/>
      <c r="E223" s="228"/>
      <c r="F223" s="601"/>
    </row>
    <row r="224" spans="1:6" x14ac:dyDescent="0.3">
      <c r="A224" s="599"/>
      <c r="B224" s="227"/>
      <c r="C224" s="227"/>
      <c r="D224" s="228"/>
      <c r="E224" s="228"/>
      <c r="F224" s="601"/>
    </row>
    <row r="225" spans="1:6" x14ac:dyDescent="0.3">
      <c r="A225" s="599"/>
      <c r="B225" s="227"/>
      <c r="C225" s="227"/>
      <c r="D225" s="228"/>
      <c r="E225" s="228"/>
      <c r="F225" s="601"/>
    </row>
    <row r="226" spans="1:6" x14ac:dyDescent="0.3">
      <c r="A226" s="599"/>
      <c r="B226" s="227"/>
      <c r="C226" s="227"/>
      <c r="D226" s="228"/>
      <c r="E226" s="228"/>
      <c r="F226" s="601"/>
    </row>
    <row r="227" spans="1:6" x14ac:dyDescent="0.3">
      <c r="A227" s="599"/>
      <c r="B227" s="227"/>
      <c r="C227" s="227"/>
      <c r="D227" s="228"/>
      <c r="E227" s="228"/>
      <c r="F227" s="601"/>
    </row>
    <row r="228" spans="1:6" x14ac:dyDescent="0.3">
      <c r="A228" s="599"/>
      <c r="B228" s="227"/>
      <c r="C228" s="227"/>
      <c r="D228" s="228"/>
      <c r="E228" s="228"/>
      <c r="F228" s="601"/>
    </row>
    <row r="229" spans="1:6" x14ac:dyDescent="0.3">
      <c r="A229" s="599"/>
      <c r="B229" s="229"/>
      <c r="C229" s="227"/>
      <c r="D229" s="228"/>
      <c r="E229" s="228"/>
      <c r="F229" s="602"/>
    </row>
    <row r="230" spans="1:6" x14ac:dyDescent="0.3">
      <c r="A230" s="233" t="s">
        <v>6</v>
      </c>
      <c r="B230" s="234" t="s">
        <v>431</v>
      </c>
      <c r="C230" s="223" t="s">
        <v>431</v>
      </c>
      <c r="D230" s="234"/>
      <c r="E230" s="234">
        <v>1000</v>
      </c>
      <c r="F230" s="603"/>
    </row>
    <row r="231" spans="1:6" x14ac:dyDescent="0.3">
      <c r="A231" s="552"/>
      <c r="B231" s="239"/>
      <c r="C231" s="239"/>
      <c r="D231" s="239"/>
      <c r="E231" s="239"/>
      <c r="F231" s="91"/>
    </row>
    <row r="232" spans="1:6" x14ac:dyDescent="0.3">
      <c r="A232" s="552"/>
      <c r="B232" s="239"/>
      <c r="C232" s="239"/>
      <c r="D232" s="239"/>
      <c r="E232" s="239"/>
      <c r="F232" s="91"/>
    </row>
    <row r="233" spans="1:6" x14ac:dyDescent="0.3">
      <c r="A233" s="552"/>
      <c r="B233" s="239"/>
      <c r="C233" s="239"/>
      <c r="D233" s="239"/>
      <c r="E233" s="239"/>
      <c r="F233" s="91"/>
    </row>
    <row r="234" spans="1:6" x14ac:dyDescent="0.3">
      <c r="A234" s="552"/>
      <c r="B234" s="239"/>
      <c r="C234" s="239"/>
      <c r="D234" s="239"/>
      <c r="E234" s="239"/>
      <c r="F234" s="91"/>
    </row>
    <row r="235" spans="1:6" x14ac:dyDescent="0.3">
      <c r="A235" s="552"/>
      <c r="B235" s="239"/>
      <c r="C235" s="239"/>
      <c r="D235" s="239"/>
      <c r="E235" s="239"/>
      <c r="F235" s="91"/>
    </row>
    <row r="236" spans="1:6" x14ac:dyDescent="0.3">
      <c r="A236" s="552"/>
      <c r="B236" s="239"/>
      <c r="C236" s="239"/>
      <c r="D236" s="239"/>
      <c r="E236" s="239"/>
      <c r="F236" s="91"/>
    </row>
    <row r="237" spans="1:6" x14ac:dyDescent="0.3">
      <c r="A237" s="552"/>
      <c r="B237" s="239"/>
      <c r="C237" s="239"/>
      <c r="D237" s="239"/>
      <c r="E237" s="239"/>
      <c r="F237" s="91"/>
    </row>
    <row r="238" spans="1:6" x14ac:dyDescent="0.3">
      <c r="A238" s="552"/>
      <c r="B238" s="239"/>
      <c r="C238" s="239"/>
      <c r="D238" s="239"/>
      <c r="E238" s="239"/>
      <c r="F238" s="91"/>
    </row>
    <row r="239" spans="1:6" x14ac:dyDescent="0.3">
      <c r="A239" s="552"/>
      <c r="B239" s="239"/>
      <c r="C239" s="239"/>
      <c r="D239" s="239"/>
      <c r="E239" s="239"/>
      <c r="F239" s="91"/>
    </row>
    <row r="240" spans="1:6" x14ac:dyDescent="0.3">
      <c r="A240" s="552"/>
      <c r="B240" s="239"/>
      <c r="C240" s="239"/>
      <c r="D240" s="239"/>
      <c r="E240" s="239"/>
      <c r="F240" s="91"/>
    </row>
    <row r="241" spans="1:6" x14ac:dyDescent="0.3">
      <c r="A241" s="552"/>
      <c r="B241" s="239"/>
      <c r="C241" s="239"/>
      <c r="D241" s="239"/>
      <c r="E241" s="239"/>
      <c r="F241" s="91"/>
    </row>
    <row r="242" spans="1:6" x14ac:dyDescent="0.3">
      <c r="A242" s="552"/>
      <c r="B242" s="239"/>
      <c r="C242" s="239"/>
      <c r="D242" s="239"/>
      <c r="E242" s="239"/>
      <c r="F242" s="91"/>
    </row>
    <row r="243" spans="1:6" x14ac:dyDescent="0.3">
      <c r="A243" s="552"/>
      <c r="B243" s="239"/>
      <c r="C243" s="239"/>
      <c r="D243" s="239"/>
      <c r="E243" s="239"/>
      <c r="F243" s="91"/>
    </row>
    <row r="244" spans="1:6" x14ac:dyDescent="0.3">
      <c r="A244" s="552"/>
      <c r="B244" s="239"/>
      <c r="C244" s="239"/>
      <c r="D244" s="239"/>
      <c r="E244" s="239"/>
      <c r="F244" s="91"/>
    </row>
    <row r="245" spans="1:6" x14ac:dyDescent="0.3">
      <c r="A245" s="552"/>
      <c r="B245" s="239"/>
      <c r="C245" s="239"/>
      <c r="D245" s="239"/>
      <c r="E245" s="239"/>
      <c r="F245" s="91"/>
    </row>
    <row r="246" spans="1:6" x14ac:dyDescent="0.3">
      <c r="A246" s="1345" t="s">
        <v>127</v>
      </c>
      <c r="B246" s="1345"/>
      <c r="C246" s="1345"/>
      <c r="D246" s="1345"/>
      <c r="E246" s="1345"/>
      <c r="F246" s="1345"/>
    </row>
    <row r="247" spans="1:6" x14ac:dyDescent="0.3">
      <c r="A247" s="1344" t="s">
        <v>415</v>
      </c>
      <c r="B247" s="1344"/>
      <c r="C247" s="1344"/>
      <c r="D247" s="1344"/>
      <c r="E247" s="1344"/>
      <c r="F247" s="1344"/>
    </row>
    <row r="248" spans="1:6" x14ac:dyDescent="0.3">
      <c r="A248" s="1344" t="s">
        <v>45</v>
      </c>
      <c r="B248" s="1344"/>
      <c r="C248" s="1344"/>
      <c r="D248" s="1344"/>
      <c r="E248" s="1344"/>
      <c r="F248" s="1344"/>
    </row>
    <row r="249" spans="1:6" x14ac:dyDescent="0.3">
      <c r="A249" s="214" t="s">
        <v>534</v>
      </c>
      <c r="B249" s="91"/>
      <c r="C249" s="552"/>
      <c r="D249" s="552"/>
      <c r="E249" s="552"/>
      <c r="F249" s="552"/>
    </row>
    <row r="250" spans="1:6" x14ac:dyDescent="0.3">
      <c r="A250" s="214" t="s">
        <v>535</v>
      </c>
      <c r="B250" s="91"/>
      <c r="C250" s="552"/>
      <c r="D250" s="552"/>
      <c r="E250" s="552"/>
      <c r="F250" s="552"/>
    </row>
    <row r="251" spans="1:6" x14ac:dyDescent="0.3">
      <c r="A251" s="214" t="s">
        <v>779</v>
      </c>
      <c r="B251" s="91"/>
      <c r="C251" s="552"/>
      <c r="D251" s="552"/>
      <c r="E251" s="552"/>
      <c r="F251" s="552"/>
    </row>
    <row r="252" spans="1:6" x14ac:dyDescent="0.3">
      <c r="A252" s="214" t="s">
        <v>886</v>
      </c>
      <c r="B252" s="91"/>
      <c r="C252" s="552"/>
      <c r="D252" s="552"/>
      <c r="E252" s="552"/>
      <c r="F252" s="552"/>
    </row>
    <row r="253" spans="1:6" x14ac:dyDescent="0.3">
      <c r="A253" s="91" t="s">
        <v>1104</v>
      </c>
      <c r="B253" s="587"/>
      <c r="C253" s="587"/>
      <c r="D253" s="587"/>
      <c r="E253" s="91" t="s">
        <v>921</v>
      </c>
      <c r="F253" s="587"/>
    </row>
    <row r="254" spans="1:6" x14ac:dyDescent="0.3">
      <c r="A254" s="91" t="s">
        <v>46</v>
      </c>
      <c r="B254" s="587"/>
      <c r="C254" s="587"/>
      <c r="D254" s="587"/>
      <c r="E254" s="587"/>
      <c r="F254" s="587"/>
    </row>
    <row r="255" spans="1:6" s="155" customFormat="1" x14ac:dyDescent="0.3">
      <c r="A255" s="216"/>
      <c r="B255" s="588" t="s">
        <v>17</v>
      </c>
      <c r="C255" s="1346" t="s">
        <v>416</v>
      </c>
      <c r="D255" s="1347"/>
      <c r="E255" s="1348"/>
      <c r="F255" s="217"/>
    </row>
    <row r="256" spans="1:6" s="155" customFormat="1" x14ac:dyDescent="0.3">
      <c r="A256" s="218" t="s">
        <v>47</v>
      </c>
      <c r="B256" s="589" t="s">
        <v>113</v>
      </c>
      <c r="C256" s="216" t="s">
        <v>114</v>
      </c>
      <c r="D256" s="216" t="s">
        <v>115</v>
      </c>
      <c r="E256" s="216" t="s">
        <v>116</v>
      </c>
      <c r="F256" s="220" t="s">
        <v>48</v>
      </c>
    </row>
    <row r="257" spans="1:6" s="155" customFormat="1" x14ac:dyDescent="0.3">
      <c r="A257" s="590"/>
      <c r="B257" s="589" t="s">
        <v>188</v>
      </c>
      <c r="C257" s="219" t="s">
        <v>117</v>
      </c>
      <c r="D257" s="219" t="s">
        <v>118</v>
      </c>
      <c r="E257" s="219" t="s">
        <v>119</v>
      </c>
      <c r="F257" s="591"/>
    </row>
    <row r="258" spans="1:6" s="155" customFormat="1" ht="19.5" thickBot="1" x14ac:dyDescent="0.35">
      <c r="A258" s="592" t="s">
        <v>540</v>
      </c>
      <c r="B258" s="221">
        <v>2000</v>
      </c>
      <c r="C258" s="221" t="s">
        <v>431</v>
      </c>
      <c r="D258" s="221">
        <v>15000</v>
      </c>
      <c r="E258" s="221" t="s">
        <v>431</v>
      </c>
      <c r="F258" s="593"/>
    </row>
    <row r="259" spans="1:6" s="155" customFormat="1" ht="19.5" thickTop="1" x14ac:dyDescent="0.3">
      <c r="A259" s="594" t="s">
        <v>541</v>
      </c>
      <c r="B259" s="223" t="s">
        <v>431</v>
      </c>
      <c r="C259" s="250"/>
      <c r="D259" s="251">
        <v>6500</v>
      </c>
      <c r="E259" s="252"/>
      <c r="F259" s="588" t="s">
        <v>431</v>
      </c>
    </row>
    <row r="260" spans="1:6" s="155" customFormat="1" x14ac:dyDescent="0.3">
      <c r="A260" s="596" t="s">
        <v>558</v>
      </c>
      <c r="B260" s="225">
        <v>500</v>
      </c>
      <c r="C260" s="248"/>
      <c r="D260" s="253">
        <v>6500</v>
      </c>
      <c r="E260" s="253"/>
      <c r="F260" s="588" t="s">
        <v>1103</v>
      </c>
    </row>
    <row r="261" spans="1:6" s="155" customFormat="1" x14ac:dyDescent="0.3">
      <c r="A261" s="601" t="s">
        <v>431</v>
      </c>
      <c r="B261" s="227" t="s">
        <v>431</v>
      </c>
      <c r="C261" s="227"/>
      <c r="D261" s="228"/>
      <c r="E261" s="228"/>
      <c r="F261" s="601" t="s">
        <v>1102</v>
      </c>
    </row>
    <row r="262" spans="1:6" s="155" customFormat="1" x14ac:dyDescent="0.3">
      <c r="A262" s="599"/>
      <c r="B262" s="227"/>
      <c r="C262" s="227"/>
      <c r="D262" s="228"/>
      <c r="E262" s="228"/>
      <c r="F262" s="601" t="s">
        <v>1101</v>
      </c>
    </row>
    <row r="263" spans="1:6" s="155" customFormat="1" x14ac:dyDescent="0.3">
      <c r="A263" s="599"/>
      <c r="B263" s="227"/>
      <c r="C263" s="227"/>
      <c r="D263" s="228"/>
      <c r="E263" s="228"/>
      <c r="F263" s="605" t="s">
        <v>2121</v>
      </c>
    </row>
    <row r="264" spans="1:6" s="155" customFormat="1" x14ac:dyDescent="0.3">
      <c r="A264" s="604" t="s">
        <v>431</v>
      </c>
      <c r="B264" s="227" t="s">
        <v>431</v>
      </c>
      <c r="C264" s="227"/>
      <c r="D264" s="228"/>
      <c r="E264" s="228"/>
      <c r="F264" s="605"/>
    </row>
    <row r="265" spans="1:6" s="155" customFormat="1" x14ac:dyDescent="0.3">
      <c r="A265" s="594" t="s">
        <v>543</v>
      </c>
      <c r="B265" s="223">
        <v>1500</v>
      </c>
      <c r="C265" s="223"/>
      <c r="D265" s="224">
        <v>8500</v>
      </c>
      <c r="E265" s="224" t="s">
        <v>431</v>
      </c>
      <c r="F265" s="606" t="s">
        <v>431</v>
      </c>
    </row>
    <row r="266" spans="1:6" s="155" customFormat="1" x14ac:dyDescent="0.3">
      <c r="A266" s="607" t="s">
        <v>645</v>
      </c>
      <c r="B266" s="225">
        <v>1500</v>
      </c>
      <c r="C266" s="230"/>
      <c r="D266" s="231">
        <v>8500</v>
      </c>
      <c r="E266" s="231" t="s">
        <v>431</v>
      </c>
      <c r="F266" s="600" t="s">
        <v>931</v>
      </c>
    </row>
    <row r="267" spans="1:6" s="155" customFormat="1" x14ac:dyDescent="0.3">
      <c r="A267" s="599"/>
      <c r="B267" s="227"/>
      <c r="C267" s="227"/>
      <c r="D267" s="228"/>
      <c r="E267" s="228"/>
      <c r="F267" s="608" t="s">
        <v>900</v>
      </c>
    </row>
    <row r="268" spans="1:6" s="155" customFormat="1" x14ac:dyDescent="0.3">
      <c r="A268" s="599"/>
      <c r="B268" s="227"/>
      <c r="C268" s="227"/>
      <c r="D268" s="228"/>
      <c r="E268" s="228"/>
      <c r="F268" s="601" t="s">
        <v>819</v>
      </c>
    </row>
    <row r="269" spans="1:6" s="155" customFormat="1" x14ac:dyDescent="0.3">
      <c r="A269" s="599"/>
      <c r="B269" s="227"/>
      <c r="C269" s="227"/>
      <c r="D269" s="228"/>
      <c r="E269" s="228"/>
      <c r="F269" s="601" t="s">
        <v>1933</v>
      </c>
    </row>
    <row r="270" spans="1:6" s="155" customFormat="1" x14ac:dyDescent="0.3">
      <c r="A270" s="599"/>
      <c r="B270" s="227"/>
      <c r="C270" s="227"/>
      <c r="D270" s="228" t="s">
        <v>431</v>
      </c>
      <c r="E270" s="228"/>
      <c r="F270" s="601" t="s">
        <v>2122</v>
      </c>
    </row>
    <row r="271" spans="1:6" s="155" customFormat="1" x14ac:dyDescent="0.3">
      <c r="A271" s="599"/>
      <c r="B271" s="227"/>
      <c r="C271" s="227"/>
      <c r="D271" s="228"/>
      <c r="E271" s="228"/>
      <c r="F271" s="601"/>
    </row>
    <row r="272" spans="1:6" s="155" customFormat="1" x14ac:dyDescent="0.3">
      <c r="A272" s="599"/>
      <c r="B272" s="227"/>
      <c r="C272" s="227"/>
      <c r="D272" s="228"/>
      <c r="E272" s="228"/>
      <c r="F272" s="601"/>
    </row>
    <row r="273" spans="1:6" s="155" customFormat="1" x14ac:dyDescent="0.3">
      <c r="A273" s="599"/>
      <c r="B273" s="227"/>
      <c r="C273" s="227"/>
      <c r="D273" s="228"/>
      <c r="E273" s="228"/>
      <c r="F273" s="601"/>
    </row>
    <row r="274" spans="1:6" s="155" customFormat="1" x14ac:dyDescent="0.3">
      <c r="A274" s="599"/>
      <c r="B274" s="227"/>
      <c r="C274" s="227"/>
      <c r="D274" s="228"/>
      <c r="E274" s="228"/>
      <c r="F274" s="601"/>
    </row>
    <row r="275" spans="1:6" x14ac:dyDescent="0.3">
      <c r="A275" s="599"/>
      <c r="B275" s="227"/>
      <c r="C275" s="227"/>
      <c r="D275" s="228"/>
      <c r="E275" s="228"/>
      <c r="F275" s="601"/>
    </row>
    <row r="276" spans="1:6" x14ac:dyDescent="0.3">
      <c r="A276" s="599"/>
      <c r="B276" s="227"/>
      <c r="C276" s="227"/>
      <c r="D276" s="228"/>
      <c r="E276" s="228"/>
      <c r="F276" s="602"/>
    </row>
    <row r="277" spans="1:6" x14ac:dyDescent="0.3">
      <c r="A277" s="233" t="s">
        <v>6</v>
      </c>
      <c r="B277" s="223">
        <v>2000</v>
      </c>
      <c r="C277" s="223" t="s">
        <v>431</v>
      </c>
      <c r="D277" s="234">
        <v>15000</v>
      </c>
      <c r="E277" s="234" t="s">
        <v>431</v>
      </c>
      <c r="F277" s="603"/>
    </row>
    <row r="278" spans="1:6" x14ac:dyDescent="0.3">
      <c r="A278" s="552"/>
      <c r="B278" s="249"/>
      <c r="C278" s="239"/>
      <c r="D278" s="239"/>
      <c r="E278" s="239"/>
      <c r="F278" s="91"/>
    </row>
    <row r="279" spans="1:6" x14ac:dyDescent="0.3">
      <c r="A279" s="552"/>
      <c r="B279" s="249"/>
      <c r="C279" s="239"/>
      <c r="D279" s="239"/>
      <c r="E279" s="239"/>
      <c r="F279" s="91"/>
    </row>
    <row r="280" spans="1:6" x14ac:dyDescent="0.3">
      <c r="A280" s="552"/>
      <c r="B280" s="249"/>
      <c r="C280" s="239"/>
      <c r="D280" s="239"/>
      <c r="E280" s="239"/>
      <c r="F280" s="91"/>
    </row>
    <row r="281" spans="1:6" x14ac:dyDescent="0.3">
      <c r="A281" s="552"/>
      <c r="B281" s="249"/>
      <c r="C281" s="239"/>
      <c r="D281" s="239"/>
      <c r="E281" s="239"/>
      <c r="F281" s="91"/>
    </row>
    <row r="282" spans="1:6" x14ac:dyDescent="0.3">
      <c r="A282" s="552"/>
      <c r="B282" s="249"/>
      <c r="C282" s="239"/>
      <c r="D282" s="239"/>
      <c r="E282" s="239"/>
      <c r="F282" s="91"/>
    </row>
    <row r="283" spans="1:6" x14ac:dyDescent="0.3">
      <c r="A283" s="552"/>
      <c r="B283" s="249"/>
      <c r="C283" s="239"/>
      <c r="D283" s="239"/>
      <c r="E283" s="239"/>
      <c r="F283" s="91"/>
    </row>
    <row r="284" spans="1:6" x14ac:dyDescent="0.3">
      <c r="A284" s="552"/>
      <c r="B284" s="249"/>
      <c r="C284" s="239"/>
      <c r="D284" s="239"/>
      <c r="E284" s="239"/>
      <c r="F284" s="91"/>
    </row>
    <row r="285" spans="1:6" x14ac:dyDescent="0.3">
      <c r="A285" s="552"/>
      <c r="B285" s="249"/>
      <c r="C285" s="239"/>
      <c r="D285" s="239"/>
      <c r="E285" s="239"/>
      <c r="F285" s="91"/>
    </row>
    <row r="286" spans="1:6" x14ac:dyDescent="0.3">
      <c r="A286" s="552"/>
      <c r="B286" s="249"/>
      <c r="C286" s="239"/>
      <c r="D286" s="239"/>
      <c r="E286" s="239"/>
      <c r="F286" s="91"/>
    </row>
    <row r="287" spans="1:6" x14ac:dyDescent="0.3">
      <c r="A287" s="552"/>
      <c r="B287" s="249"/>
      <c r="C287" s="239"/>
      <c r="D287" s="239"/>
      <c r="E287" s="239"/>
      <c r="F287" s="91"/>
    </row>
    <row r="288" spans="1:6" x14ac:dyDescent="0.3">
      <c r="A288" s="552"/>
      <c r="B288" s="249"/>
      <c r="C288" s="239"/>
      <c r="D288" s="239"/>
      <c r="E288" s="239"/>
      <c r="F288" s="91"/>
    </row>
    <row r="289" spans="1:6" x14ac:dyDescent="0.3">
      <c r="A289" s="552"/>
      <c r="B289" s="249"/>
      <c r="C289" s="239"/>
      <c r="D289" s="239"/>
      <c r="E289" s="239"/>
      <c r="F289" s="91"/>
    </row>
    <row r="290" spans="1:6" x14ac:dyDescent="0.3">
      <c r="A290" s="552"/>
      <c r="B290" s="249"/>
      <c r="C290" s="239"/>
      <c r="D290" s="239"/>
      <c r="E290" s="239"/>
      <c r="F290" s="91"/>
    </row>
    <row r="291" spans="1:6" x14ac:dyDescent="0.3">
      <c r="A291" s="552"/>
      <c r="B291" s="249"/>
      <c r="C291" s="239"/>
      <c r="D291" s="239"/>
      <c r="E291" s="239"/>
      <c r="F291" s="91"/>
    </row>
    <row r="292" spans="1:6" x14ac:dyDescent="0.3">
      <c r="A292" s="552"/>
      <c r="B292" s="249"/>
      <c r="C292" s="239"/>
      <c r="D292" s="239"/>
      <c r="E292" s="239"/>
      <c r="F292" s="91"/>
    </row>
    <row r="293" spans="1:6" x14ac:dyDescent="0.3">
      <c r="A293" s="552"/>
      <c r="B293" s="249"/>
      <c r="C293" s="239"/>
      <c r="D293" s="239"/>
      <c r="E293" s="239"/>
      <c r="F293" s="91"/>
    </row>
    <row r="294" spans="1:6" x14ac:dyDescent="0.3">
      <c r="A294" s="552"/>
      <c r="B294" s="249"/>
      <c r="C294" s="239"/>
      <c r="D294" s="239"/>
      <c r="E294" s="239"/>
      <c r="F294" s="91"/>
    </row>
    <row r="295" spans="1:6" x14ac:dyDescent="0.3">
      <c r="A295" s="1345" t="s">
        <v>127</v>
      </c>
      <c r="B295" s="1345"/>
      <c r="C295" s="1345"/>
      <c r="D295" s="1345"/>
      <c r="E295" s="1345"/>
      <c r="F295" s="1345"/>
    </row>
    <row r="296" spans="1:6" x14ac:dyDescent="0.3">
      <c r="A296" s="1344" t="s">
        <v>415</v>
      </c>
      <c r="B296" s="1344"/>
      <c r="C296" s="1344"/>
      <c r="D296" s="1344"/>
      <c r="E296" s="1344"/>
      <c r="F296" s="1344"/>
    </row>
    <row r="297" spans="1:6" x14ac:dyDescent="0.3">
      <c r="A297" s="1344" t="s">
        <v>45</v>
      </c>
      <c r="B297" s="1344"/>
      <c r="C297" s="1344"/>
      <c r="D297" s="1344"/>
      <c r="E297" s="1344"/>
      <c r="F297" s="1344"/>
    </row>
    <row r="298" spans="1:6" x14ac:dyDescent="0.3">
      <c r="A298" s="214" t="s">
        <v>534</v>
      </c>
      <c r="B298" s="91"/>
      <c r="C298" s="552"/>
      <c r="D298" s="552"/>
      <c r="E298" s="552"/>
      <c r="F298" s="552"/>
    </row>
    <row r="299" spans="1:6" x14ac:dyDescent="0.3">
      <c r="A299" s="214" t="s">
        <v>535</v>
      </c>
      <c r="B299" s="91"/>
      <c r="C299" s="552"/>
      <c r="D299" s="552"/>
      <c r="E299" s="552"/>
      <c r="F299" s="552"/>
    </row>
    <row r="300" spans="1:6" x14ac:dyDescent="0.3">
      <c r="A300" s="214" t="s">
        <v>779</v>
      </c>
      <c r="B300" s="91"/>
      <c r="C300" s="552"/>
      <c r="D300" s="552"/>
      <c r="E300" s="552"/>
      <c r="F300" s="552"/>
    </row>
    <row r="301" spans="1:6" x14ac:dyDescent="0.3">
      <c r="A301" s="214" t="s">
        <v>886</v>
      </c>
      <c r="B301" s="91"/>
      <c r="C301" s="552"/>
      <c r="D301" s="552"/>
      <c r="E301" s="552"/>
      <c r="F301" s="552"/>
    </row>
    <row r="302" spans="1:6" x14ac:dyDescent="0.3">
      <c r="A302" s="91" t="s">
        <v>1461</v>
      </c>
      <c r="B302" s="587"/>
      <c r="C302" s="587"/>
      <c r="D302" s="587"/>
      <c r="E302" s="91" t="s">
        <v>656</v>
      </c>
      <c r="F302" s="587"/>
    </row>
    <row r="303" spans="1:6" x14ac:dyDescent="0.3">
      <c r="A303" s="91" t="s">
        <v>46</v>
      </c>
      <c r="B303" s="587"/>
      <c r="C303" s="587"/>
      <c r="D303" s="587"/>
      <c r="E303" s="587"/>
      <c r="F303" s="587"/>
    </row>
    <row r="304" spans="1:6" x14ac:dyDescent="0.3">
      <c r="A304" s="216"/>
      <c r="B304" s="588" t="s">
        <v>17</v>
      </c>
      <c r="C304" s="1346" t="s">
        <v>416</v>
      </c>
      <c r="D304" s="1347"/>
      <c r="E304" s="1348"/>
      <c r="F304" s="217"/>
    </row>
    <row r="305" spans="1:6" x14ac:dyDescent="0.3">
      <c r="A305" s="218" t="s">
        <v>47</v>
      </c>
      <c r="B305" s="589" t="s">
        <v>113</v>
      </c>
      <c r="C305" s="216" t="s">
        <v>114</v>
      </c>
      <c r="D305" s="216" t="s">
        <v>115</v>
      </c>
      <c r="E305" s="216" t="s">
        <v>116</v>
      </c>
      <c r="F305" s="220" t="s">
        <v>48</v>
      </c>
    </row>
    <row r="306" spans="1:6" x14ac:dyDescent="0.3">
      <c r="A306" s="590"/>
      <c r="B306" s="589" t="s">
        <v>188</v>
      </c>
      <c r="C306" s="219" t="s">
        <v>117</v>
      </c>
      <c r="D306" s="219" t="s">
        <v>118</v>
      </c>
      <c r="E306" s="219" t="s">
        <v>119</v>
      </c>
      <c r="F306" s="591"/>
    </row>
    <row r="307" spans="1:6" ht="19.5" thickBot="1" x14ac:dyDescent="0.35">
      <c r="A307" s="592" t="s">
        <v>540</v>
      </c>
      <c r="B307" s="221">
        <v>29070</v>
      </c>
      <c r="C307" s="221" t="s">
        <v>431</v>
      </c>
      <c r="D307" s="221" t="s">
        <v>431</v>
      </c>
      <c r="E307" s="221">
        <f>E308+E312+E321</f>
        <v>30000</v>
      </c>
      <c r="F307" s="593"/>
    </row>
    <row r="308" spans="1:6" ht="19.5" thickTop="1" x14ac:dyDescent="0.3">
      <c r="A308" s="609" t="s">
        <v>901</v>
      </c>
      <c r="B308" s="222">
        <v>3600</v>
      </c>
      <c r="C308" s="222" t="s">
        <v>431</v>
      </c>
      <c r="D308" s="222" t="s">
        <v>431</v>
      </c>
      <c r="E308" s="222">
        <v>7200</v>
      </c>
      <c r="F308" s="610" t="s">
        <v>431</v>
      </c>
    </row>
    <row r="309" spans="1:6" x14ac:dyDescent="0.3">
      <c r="A309" s="254" t="s">
        <v>932</v>
      </c>
      <c r="B309" s="225">
        <v>3600</v>
      </c>
      <c r="C309" s="225"/>
      <c r="D309" s="226" t="s">
        <v>431</v>
      </c>
      <c r="E309" s="226">
        <v>7200</v>
      </c>
      <c r="F309" s="611" t="s">
        <v>1819</v>
      </c>
    </row>
    <row r="310" spans="1:6" x14ac:dyDescent="0.3">
      <c r="A310" s="590" t="s">
        <v>431</v>
      </c>
      <c r="B310" s="225" t="s">
        <v>431</v>
      </c>
      <c r="C310" s="225"/>
      <c r="D310" s="226"/>
      <c r="E310" s="226"/>
      <c r="F310" s="611" t="s">
        <v>1820</v>
      </c>
    </row>
    <row r="311" spans="1:6" x14ac:dyDescent="0.3">
      <c r="A311" s="601" t="s">
        <v>431</v>
      </c>
      <c r="B311" s="227" t="s">
        <v>431</v>
      </c>
      <c r="C311" s="227"/>
      <c r="D311" s="228"/>
      <c r="E311" s="228"/>
      <c r="F311" s="601" t="s">
        <v>431</v>
      </c>
    </row>
    <row r="312" spans="1:6" x14ac:dyDescent="0.3">
      <c r="A312" s="594" t="s">
        <v>780</v>
      </c>
      <c r="B312" s="223">
        <v>17470</v>
      </c>
      <c r="C312" s="223"/>
      <c r="D312" s="224" t="s">
        <v>431</v>
      </c>
      <c r="E312" s="224">
        <f>E313</f>
        <v>19600</v>
      </c>
      <c r="F312" s="606" t="s">
        <v>431</v>
      </c>
    </row>
    <row r="313" spans="1:6" x14ac:dyDescent="0.3">
      <c r="A313" s="599" t="s">
        <v>934</v>
      </c>
      <c r="B313" s="227" t="s">
        <v>42</v>
      </c>
      <c r="C313" s="227"/>
      <c r="D313" s="228"/>
      <c r="E313" s="228">
        <f>8400+7200+4000</f>
        <v>19600</v>
      </c>
      <c r="F313" s="600" t="s">
        <v>933</v>
      </c>
    </row>
    <row r="314" spans="1:6" x14ac:dyDescent="0.3">
      <c r="A314" s="598"/>
      <c r="B314" s="232"/>
      <c r="C314" s="227"/>
      <c r="D314" s="228"/>
      <c r="E314" s="228"/>
      <c r="F314" s="601" t="s">
        <v>1462</v>
      </c>
    </row>
    <row r="315" spans="1:6" x14ac:dyDescent="0.3">
      <c r="A315" s="599"/>
      <c r="B315" s="227"/>
      <c r="C315" s="227"/>
      <c r="D315" s="228"/>
      <c r="E315" s="228"/>
      <c r="F315" s="608" t="s">
        <v>953</v>
      </c>
    </row>
    <row r="316" spans="1:6" x14ac:dyDescent="0.3">
      <c r="A316" s="599"/>
      <c r="B316" s="227"/>
      <c r="C316" s="227"/>
      <c r="D316" s="228"/>
      <c r="E316" s="228"/>
      <c r="F316" s="608" t="s">
        <v>942</v>
      </c>
    </row>
    <row r="317" spans="1:6" x14ac:dyDescent="0.3">
      <c r="A317" s="599"/>
      <c r="B317" s="227"/>
      <c r="C317" s="227"/>
      <c r="D317" s="228"/>
      <c r="E317" s="228"/>
      <c r="F317" s="608" t="s">
        <v>1821</v>
      </c>
    </row>
    <row r="318" spans="1:6" x14ac:dyDescent="0.3">
      <c r="A318" s="599"/>
      <c r="B318" s="227"/>
      <c r="C318" s="227"/>
      <c r="D318" s="228"/>
      <c r="E318" s="228"/>
      <c r="F318" s="608" t="s">
        <v>1463</v>
      </c>
    </row>
    <row r="319" spans="1:6" x14ac:dyDescent="0.3">
      <c r="A319" s="599"/>
      <c r="B319" s="227"/>
      <c r="C319" s="227"/>
      <c r="D319" s="228"/>
      <c r="E319" s="228"/>
      <c r="F319" s="589" t="s">
        <v>2123</v>
      </c>
    </row>
    <row r="320" spans="1:6" x14ac:dyDescent="0.3">
      <c r="A320" s="604" t="s">
        <v>431</v>
      </c>
      <c r="B320" s="227" t="s">
        <v>431</v>
      </c>
      <c r="C320" s="227"/>
      <c r="D320" s="228"/>
      <c r="E320" s="228"/>
      <c r="F320" s="605"/>
    </row>
    <row r="321" spans="1:6" x14ac:dyDescent="0.3">
      <c r="A321" s="594" t="s">
        <v>596</v>
      </c>
      <c r="B321" s="223">
        <v>8000</v>
      </c>
      <c r="C321" s="223"/>
      <c r="D321" s="224" t="s">
        <v>431</v>
      </c>
      <c r="E321" s="224">
        <f>E322</f>
        <v>3200</v>
      </c>
      <c r="F321" s="606" t="s">
        <v>431</v>
      </c>
    </row>
    <row r="322" spans="1:6" x14ac:dyDescent="0.3">
      <c r="A322" s="607" t="s">
        <v>782</v>
      </c>
      <c r="B322" s="225">
        <v>8000</v>
      </c>
      <c r="C322" s="230"/>
      <c r="D322" s="231" t="s">
        <v>431</v>
      </c>
      <c r="E322" s="231">
        <f>1000+2200</f>
        <v>3200</v>
      </c>
      <c r="F322" s="279" t="s">
        <v>954</v>
      </c>
    </row>
    <row r="323" spans="1:6" x14ac:dyDescent="0.3">
      <c r="A323" s="599"/>
      <c r="B323" s="227"/>
      <c r="C323" s="227"/>
      <c r="D323" s="228"/>
      <c r="E323" s="228"/>
      <c r="F323" s="193" t="s">
        <v>1464</v>
      </c>
    </row>
    <row r="324" spans="1:6" x14ac:dyDescent="0.3">
      <c r="A324" s="599"/>
      <c r="B324" s="227"/>
      <c r="C324" s="227"/>
      <c r="D324" s="228"/>
      <c r="E324" s="228"/>
      <c r="F324" s="255" t="s">
        <v>2124</v>
      </c>
    </row>
    <row r="325" spans="1:6" x14ac:dyDescent="0.3">
      <c r="A325" s="599"/>
      <c r="B325" s="227"/>
      <c r="C325" s="227"/>
      <c r="D325" s="228" t="s">
        <v>431</v>
      </c>
      <c r="E325" s="228"/>
      <c r="F325" s="601"/>
    </row>
    <row r="326" spans="1:6" x14ac:dyDescent="0.3">
      <c r="A326" s="599"/>
      <c r="B326" s="227"/>
      <c r="C326" s="227"/>
      <c r="D326" s="228"/>
      <c r="E326" s="228"/>
      <c r="F326" s="601"/>
    </row>
    <row r="327" spans="1:6" x14ac:dyDescent="0.3">
      <c r="A327" s="599"/>
      <c r="B327" s="227"/>
      <c r="C327" s="227"/>
      <c r="D327" s="228"/>
      <c r="E327" s="228"/>
      <c r="F327" s="601"/>
    </row>
    <row r="328" spans="1:6" x14ac:dyDescent="0.3">
      <c r="A328" s="599"/>
      <c r="B328" s="227"/>
      <c r="C328" s="227"/>
      <c r="D328" s="228"/>
      <c r="E328" s="228"/>
      <c r="F328" s="601"/>
    </row>
    <row r="329" spans="1:6" x14ac:dyDescent="0.3">
      <c r="A329" s="599"/>
      <c r="B329" s="227"/>
      <c r="C329" s="227"/>
      <c r="D329" s="228"/>
      <c r="E329" s="228"/>
      <c r="F329" s="601"/>
    </row>
    <row r="330" spans="1:6" x14ac:dyDescent="0.3">
      <c r="A330" s="599"/>
      <c r="B330" s="227"/>
      <c r="C330" s="227"/>
      <c r="D330" s="228"/>
      <c r="E330" s="228"/>
      <c r="F330" s="601"/>
    </row>
    <row r="331" spans="1:6" x14ac:dyDescent="0.3">
      <c r="A331" s="599"/>
      <c r="B331" s="227"/>
      <c r="C331" s="227"/>
      <c r="D331" s="228"/>
      <c r="E331" s="228"/>
      <c r="F331" s="602"/>
    </row>
    <row r="332" spans="1:6" x14ac:dyDescent="0.3">
      <c r="A332" s="233" t="s">
        <v>6</v>
      </c>
      <c r="B332" s="234">
        <v>29070</v>
      </c>
      <c r="C332" s="223" t="s">
        <v>431</v>
      </c>
      <c r="D332" s="234" t="s">
        <v>431</v>
      </c>
      <c r="E332" s="234">
        <v>30000</v>
      </c>
      <c r="F332" s="603"/>
    </row>
    <row r="333" spans="1:6" x14ac:dyDescent="0.3">
      <c r="A333" s="552"/>
      <c r="B333" s="249"/>
      <c r="C333" s="239"/>
      <c r="D333" s="239"/>
      <c r="E333" s="239"/>
      <c r="F333" s="91"/>
    </row>
    <row r="334" spans="1:6" x14ac:dyDescent="0.3">
      <c r="A334" s="552"/>
      <c r="B334" s="249"/>
      <c r="C334" s="239"/>
      <c r="D334" s="239"/>
      <c r="E334" s="239"/>
      <c r="F334" s="91"/>
    </row>
    <row r="335" spans="1:6" x14ac:dyDescent="0.3">
      <c r="A335" s="552"/>
      <c r="B335" s="249"/>
      <c r="C335" s="239"/>
      <c r="D335" s="239"/>
      <c r="E335" s="239"/>
      <c r="F335" s="91"/>
    </row>
    <row r="336" spans="1:6" x14ac:dyDescent="0.3">
      <c r="A336" s="552"/>
      <c r="B336" s="249"/>
      <c r="C336" s="239"/>
      <c r="D336" s="239"/>
      <c r="E336" s="239"/>
      <c r="F336" s="91"/>
    </row>
    <row r="337" spans="1:6" x14ac:dyDescent="0.3">
      <c r="A337" s="552"/>
      <c r="B337" s="249"/>
      <c r="C337" s="239"/>
      <c r="D337" s="239"/>
      <c r="E337" s="239"/>
      <c r="F337" s="91"/>
    </row>
    <row r="338" spans="1:6" x14ac:dyDescent="0.3">
      <c r="A338" s="552"/>
      <c r="B338" s="249"/>
      <c r="C338" s="239"/>
      <c r="D338" s="239"/>
      <c r="E338" s="239"/>
      <c r="F338" s="91"/>
    </row>
    <row r="339" spans="1:6" x14ac:dyDescent="0.3">
      <c r="A339" s="552"/>
      <c r="B339" s="249"/>
      <c r="C339" s="239"/>
      <c r="D339" s="239"/>
      <c r="E339" s="239"/>
      <c r="F339" s="91"/>
    </row>
    <row r="340" spans="1:6" x14ac:dyDescent="0.3">
      <c r="A340" s="552"/>
      <c r="B340" s="249"/>
      <c r="C340" s="239"/>
      <c r="D340" s="239"/>
      <c r="E340" s="239"/>
      <c r="F340" s="91"/>
    </row>
    <row r="341" spans="1:6" x14ac:dyDescent="0.3">
      <c r="A341" s="552"/>
      <c r="B341" s="249"/>
      <c r="C341" s="239"/>
      <c r="D341" s="239"/>
      <c r="E341" s="239"/>
      <c r="F341" s="91"/>
    </row>
    <row r="342" spans="1:6" x14ac:dyDescent="0.3">
      <c r="A342" s="552"/>
      <c r="B342" s="249"/>
      <c r="C342" s="239"/>
      <c r="D342" s="239"/>
      <c r="E342" s="239"/>
      <c r="F342" s="91"/>
    </row>
    <row r="343" spans="1:6" x14ac:dyDescent="0.3">
      <c r="A343" s="552"/>
      <c r="B343" s="249"/>
      <c r="C343" s="239"/>
      <c r="D343" s="239"/>
      <c r="E343" s="239"/>
      <c r="F343" s="91"/>
    </row>
    <row r="344" spans="1:6" x14ac:dyDescent="0.3">
      <c r="A344" s="552"/>
      <c r="B344" s="249"/>
      <c r="C344" s="239"/>
      <c r="D344" s="239"/>
      <c r="E344" s="239"/>
      <c r="F344" s="91"/>
    </row>
    <row r="345" spans="1:6" x14ac:dyDescent="0.3">
      <c r="A345" s="552"/>
      <c r="B345" s="249"/>
      <c r="C345" s="239"/>
      <c r="D345" s="239"/>
      <c r="E345" s="239"/>
      <c r="F345" s="91"/>
    </row>
    <row r="346" spans="1:6" x14ac:dyDescent="0.3">
      <c r="A346" s="1345" t="s">
        <v>127</v>
      </c>
      <c r="B346" s="1345"/>
      <c r="C346" s="1345"/>
      <c r="D346" s="1345"/>
      <c r="E346" s="1345"/>
      <c r="F346" s="1345"/>
    </row>
    <row r="347" spans="1:6" x14ac:dyDescent="0.3">
      <c r="A347" s="1344" t="s">
        <v>415</v>
      </c>
      <c r="B347" s="1344"/>
      <c r="C347" s="1344"/>
      <c r="D347" s="1344"/>
      <c r="E347" s="1344"/>
      <c r="F347" s="1344"/>
    </row>
    <row r="348" spans="1:6" x14ac:dyDescent="0.3">
      <c r="A348" s="1344" t="s">
        <v>45</v>
      </c>
      <c r="B348" s="1344"/>
      <c r="C348" s="1344"/>
      <c r="D348" s="1344"/>
      <c r="E348" s="1344"/>
      <c r="F348" s="1344"/>
    </row>
    <row r="349" spans="1:6" x14ac:dyDescent="0.3">
      <c r="A349" s="214" t="s">
        <v>534</v>
      </c>
      <c r="B349" s="91"/>
      <c r="C349" s="552"/>
      <c r="D349" s="552"/>
      <c r="E349" s="552"/>
      <c r="F349" s="552"/>
    </row>
    <row r="350" spans="1:6" x14ac:dyDescent="0.3">
      <c r="A350" s="214" t="s">
        <v>535</v>
      </c>
      <c r="B350" s="91"/>
      <c r="C350" s="552"/>
      <c r="D350" s="552"/>
      <c r="E350" s="552"/>
      <c r="F350" s="552"/>
    </row>
    <row r="351" spans="1:6" x14ac:dyDescent="0.3">
      <c r="A351" s="214" t="s">
        <v>779</v>
      </c>
      <c r="B351" s="91"/>
      <c r="C351" s="552"/>
      <c r="D351" s="552"/>
      <c r="E351" s="552"/>
      <c r="F351" s="552"/>
    </row>
    <row r="352" spans="1:6" x14ac:dyDescent="0.3">
      <c r="A352" s="214" t="s">
        <v>886</v>
      </c>
      <c r="B352" s="91"/>
      <c r="C352" s="552"/>
      <c r="D352" s="552"/>
      <c r="E352" s="552"/>
      <c r="F352" s="552"/>
    </row>
    <row r="353" spans="1:6" x14ac:dyDescent="0.3">
      <c r="A353" s="91" t="s">
        <v>1460</v>
      </c>
      <c r="B353" s="587"/>
      <c r="C353" s="587"/>
      <c r="D353" s="587"/>
      <c r="E353" s="91" t="s">
        <v>682</v>
      </c>
      <c r="F353" s="587"/>
    </row>
    <row r="354" spans="1:6" x14ac:dyDescent="0.3">
      <c r="A354" s="91" t="s">
        <v>46</v>
      </c>
      <c r="B354" s="587"/>
      <c r="C354" s="587"/>
      <c r="D354" s="587"/>
      <c r="E354" s="587"/>
      <c r="F354" s="587"/>
    </row>
    <row r="355" spans="1:6" x14ac:dyDescent="0.3">
      <c r="A355" s="216"/>
      <c r="B355" s="588" t="s">
        <v>17</v>
      </c>
      <c r="C355" s="1346" t="s">
        <v>416</v>
      </c>
      <c r="D355" s="1347"/>
      <c r="E355" s="1348"/>
      <c r="F355" s="217"/>
    </row>
    <row r="356" spans="1:6" x14ac:dyDescent="0.3">
      <c r="A356" s="218" t="s">
        <v>47</v>
      </c>
      <c r="B356" s="589" t="s">
        <v>113</v>
      </c>
      <c r="C356" s="216" t="s">
        <v>114</v>
      </c>
      <c r="D356" s="216" t="s">
        <v>115</v>
      </c>
      <c r="E356" s="216" t="s">
        <v>116</v>
      </c>
      <c r="F356" s="220" t="s">
        <v>48</v>
      </c>
    </row>
    <row r="357" spans="1:6" x14ac:dyDescent="0.3">
      <c r="A357" s="590"/>
      <c r="B357" s="589" t="s">
        <v>188</v>
      </c>
      <c r="C357" s="219" t="s">
        <v>117</v>
      </c>
      <c r="D357" s="219" t="s">
        <v>118</v>
      </c>
      <c r="E357" s="219" t="s">
        <v>119</v>
      </c>
      <c r="F357" s="591"/>
    </row>
    <row r="358" spans="1:6" ht="19.5" thickBot="1" x14ac:dyDescent="0.35">
      <c r="A358" s="592" t="s">
        <v>540</v>
      </c>
      <c r="B358" s="221" t="s">
        <v>855</v>
      </c>
      <c r="C358" s="221" t="s">
        <v>431</v>
      </c>
      <c r="D358" s="221" t="s">
        <v>431</v>
      </c>
      <c r="E358" s="221">
        <v>50000</v>
      </c>
      <c r="F358" s="593"/>
    </row>
    <row r="359" spans="1:6" ht="19.5" thickTop="1" x14ac:dyDescent="0.3">
      <c r="A359" s="609" t="s">
        <v>901</v>
      </c>
      <c r="B359" s="222" t="s">
        <v>431</v>
      </c>
      <c r="C359" s="222" t="s">
        <v>431</v>
      </c>
      <c r="D359" s="222" t="s">
        <v>431</v>
      </c>
      <c r="E359" s="222">
        <v>7200</v>
      </c>
      <c r="F359" s="610" t="s">
        <v>431</v>
      </c>
    </row>
    <row r="360" spans="1:6" x14ac:dyDescent="0.3">
      <c r="A360" s="254" t="s">
        <v>932</v>
      </c>
      <c r="B360" s="225"/>
      <c r="C360" s="225"/>
      <c r="D360" s="226" t="s">
        <v>431</v>
      </c>
      <c r="E360" s="226">
        <v>7200</v>
      </c>
      <c r="F360" s="611" t="s">
        <v>1822</v>
      </c>
    </row>
    <row r="361" spans="1:6" x14ac:dyDescent="0.3">
      <c r="A361" s="590" t="s">
        <v>431</v>
      </c>
      <c r="B361" s="225" t="s">
        <v>431</v>
      </c>
      <c r="C361" s="225"/>
      <c r="D361" s="226"/>
      <c r="E361" s="226"/>
      <c r="F361" s="611" t="s">
        <v>1823</v>
      </c>
    </row>
    <row r="362" spans="1:6" x14ac:dyDescent="0.3">
      <c r="A362" s="601" t="s">
        <v>431</v>
      </c>
      <c r="B362" s="227" t="s">
        <v>431</v>
      </c>
      <c r="C362" s="227"/>
      <c r="D362" s="228"/>
      <c r="E362" s="228"/>
      <c r="F362" s="601" t="s">
        <v>431</v>
      </c>
    </row>
    <row r="363" spans="1:6" x14ac:dyDescent="0.3">
      <c r="A363" s="594" t="s">
        <v>780</v>
      </c>
      <c r="B363" s="223" t="s">
        <v>431</v>
      </c>
      <c r="C363" s="223"/>
      <c r="D363" s="224" t="s">
        <v>431</v>
      </c>
      <c r="E363" s="224">
        <f>12000+9000+7000</f>
        <v>28000</v>
      </c>
      <c r="F363" s="606" t="s">
        <v>431</v>
      </c>
    </row>
    <row r="364" spans="1:6" x14ac:dyDescent="0.3">
      <c r="A364" s="599" t="s">
        <v>934</v>
      </c>
      <c r="B364" s="227" t="s">
        <v>42</v>
      </c>
      <c r="C364" s="227"/>
      <c r="D364" s="228"/>
      <c r="E364" s="228">
        <v>28000</v>
      </c>
      <c r="F364" s="600" t="s">
        <v>933</v>
      </c>
    </row>
    <row r="365" spans="1:6" x14ac:dyDescent="0.3">
      <c r="A365" s="598"/>
      <c r="B365" s="232"/>
      <c r="C365" s="227"/>
      <c r="D365" s="228"/>
      <c r="E365" s="228"/>
      <c r="F365" s="601" t="s">
        <v>1934</v>
      </c>
    </row>
    <row r="366" spans="1:6" x14ac:dyDescent="0.3">
      <c r="A366" s="599"/>
      <c r="B366" s="227"/>
      <c r="C366" s="227"/>
      <c r="D366" s="228"/>
      <c r="E366" s="228"/>
      <c r="F366" s="608" t="s">
        <v>1502</v>
      </c>
    </row>
    <row r="367" spans="1:6" x14ac:dyDescent="0.3">
      <c r="A367" s="599"/>
      <c r="B367" s="227"/>
      <c r="C367" s="227"/>
      <c r="D367" s="228"/>
      <c r="E367" s="228"/>
      <c r="F367" s="608" t="s">
        <v>447</v>
      </c>
    </row>
    <row r="368" spans="1:6" x14ac:dyDescent="0.3">
      <c r="A368" s="599"/>
      <c r="B368" s="227"/>
      <c r="C368" s="227"/>
      <c r="D368" s="228"/>
      <c r="E368" s="228"/>
      <c r="F368" s="608" t="s">
        <v>1503</v>
      </c>
    </row>
    <row r="369" spans="1:6" x14ac:dyDescent="0.3">
      <c r="A369" s="599"/>
      <c r="B369" s="227"/>
      <c r="C369" s="227"/>
      <c r="D369" s="228"/>
      <c r="E369" s="228"/>
      <c r="F369" s="608" t="s">
        <v>2125</v>
      </c>
    </row>
    <row r="370" spans="1:6" x14ac:dyDescent="0.3">
      <c r="A370" s="599"/>
      <c r="B370" s="227"/>
      <c r="C370" s="227"/>
      <c r="D370" s="228"/>
      <c r="E370" s="228"/>
      <c r="F370" s="601"/>
    </row>
    <row r="371" spans="1:6" x14ac:dyDescent="0.3">
      <c r="A371" s="604" t="s">
        <v>431</v>
      </c>
      <c r="B371" s="227" t="s">
        <v>431</v>
      </c>
      <c r="C371" s="227"/>
      <c r="D371" s="228"/>
      <c r="E371" s="228"/>
      <c r="F371" s="605"/>
    </row>
    <row r="372" spans="1:6" x14ac:dyDescent="0.3">
      <c r="A372" s="594" t="s">
        <v>596</v>
      </c>
      <c r="B372" s="223" t="s">
        <v>431</v>
      </c>
      <c r="C372" s="223"/>
      <c r="D372" s="224" t="s">
        <v>431</v>
      </c>
      <c r="E372" s="224">
        <f>5000+1000+8800</f>
        <v>14800</v>
      </c>
      <c r="F372" s="606" t="s">
        <v>431</v>
      </c>
    </row>
    <row r="373" spans="1:6" x14ac:dyDescent="0.3">
      <c r="A373" s="607" t="s">
        <v>1389</v>
      </c>
      <c r="B373" s="225" t="s">
        <v>431</v>
      </c>
      <c r="C373" s="230"/>
      <c r="D373" s="231" t="s">
        <v>431</v>
      </c>
      <c r="E373" s="231">
        <v>14800</v>
      </c>
      <c r="F373" s="279" t="s">
        <v>1504</v>
      </c>
    </row>
    <row r="374" spans="1:6" x14ac:dyDescent="0.3">
      <c r="A374" s="599"/>
      <c r="B374" s="227"/>
      <c r="C374" s="227"/>
      <c r="D374" s="228"/>
      <c r="E374" s="228"/>
      <c r="F374" s="327" t="s">
        <v>1505</v>
      </c>
    </row>
    <row r="375" spans="1:6" x14ac:dyDescent="0.3">
      <c r="A375" s="599"/>
      <c r="B375" s="227"/>
      <c r="C375" s="227"/>
      <c r="D375" s="228"/>
      <c r="E375" s="228"/>
      <c r="F375" s="192" t="s">
        <v>1506</v>
      </c>
    </row>
    <row r="376" spans="1:6" x14ac:dyDescent="0.3">
      <c r="A376" s="599"/>
      <c r="B376" s="227"/>
      <c r="C376" s="227"/>
      <c r="D376" s="228"/>
      <c r="E376" s="228"/>
      <c r="F376" s="193" t="s">
        <v>1507</v>
      </c>
    </row>
    <row r="377" spans="1:6" x14ac:dyDescent="0.3">
      <c r="A377" s="599"/>
      <c r="B377" s="227"/>
      <c r="C377" s="227"/>
      <c r="D377" s="228" t="s">
        <v>431</v>
      </c>
      <c r="E377" s="228"/>
      <c r="F377" s="601" t="s">
        <v>2126</v>
      </c>
    </row>
    <row r="378" spans="1:6" x14ac:dyDescent="0.3">
      <c r="A378" s="599"/>
      <c r="B378" s="227"/>
      <c r="C378" s="227"/>
      <c r="D378" s="228"/>
      <c r="E378" s="228"/>
      <c r="F378" s="601"/>
    </row>
    <row r="379" spans="1:6" x14ac:dyDescent="0.3">
      <c r="A379" s="599"/>
      <c r="B379" s="227"/>
      <c r="C379" s="227"/>
      <c r="D379" s="228"/>
      <c r="E379" s="228"/>
      <c r="F379" s="601"/>
    </row>
    <row r="380" spans="1:6" x14ac:dyDescent="0.3">
      <c r="A380" s="599"/>
      <c r="B380" s="227"/>
      <c r="C380" s="227"/>
      <c r="D380" s="228"/>
      <c r="E380" s="228"/>
      <c r="F380" s="601"/>
    </row>
    <row r="381" spans="1:6" x14ac:dyDescent="0.3">
      <c r="A381" s="599"/>
      <c r="B381" s="227"/>
      <c r="C381" s="227"/>
      <c r="D381" s="228"/>
      <c r="E381" s="228"/>
      <c r="F381" s="601"/>
    </row>
    <row r="382" spans="1:6" x14ac:dyDescent="0.3">
      <c r="A382" s="599"/>
      <c r="B382" s="227"/>
      <c r="C382" s="227"/>
      <c r="D382" s="228"/>
      <c r="E382" s="228"/>
      <c r="F382" s="601"/>
    </row>
    <row r="383" spans="1:6" x14ac:dyDescent="0.3">
      <c r="A383" s="599"/>
      <c r="B383" s="227"/>
      <c r="C383" s="227"/>
      <c r="D383" s="228"/>
      <c r="E383" s="228"/>
      <c r="F383" s="602"/>
    </row>
    <row r="384" spans="1:6" x14ac:dyDescent="0.3">
      <c r="A384" s="233" t="s">
        <v>6</v>
      </c>
      <c r="B384" s="234">
        <v>3000</v>
      </c>
      <c r="C384" s="223" t="s">
        <v>431</v>
      </c>
      <c r="D384" s="234" t="s">
        <v>431</v>
      </c>
      <c r="E384" s="234">
        <v>50000</v>
      </c>
      <c r="F384" s="603"/>
    </row>
    <row r="385" spans="1:6" x14ac:dyDescent="0.3">
      <c r="A385" s="552"/>
      <c r="B385" s="249"/>
      <c r="C385" s="239"/>
      <c r="D385" s="239"/>
      <c r="E385" s="239"/>
      <c r="F385" s="91"/>
    </row>
    <row r="386" spans="1:6" x14ac:dyDescent="0.3">
      <c r="A386" s="552"/>
      <c r="B386" s="249"/>
      <c r="C386" s="239"/>
      <c r="D386" s="239"/>
      <c r="E386" s="239"/>
      <c r="F386" s="91"/>
    </row>
    <row r="387" spans="1:6" x14ac:dyDescent="0.3">
      <c r="A387" s="552"/>
      <c r="B387" s="249"/>
      <c r="C387" s="239"/>
      <c r="D387" s="239"/>
      <c r="E387" s="239"/>
      <c r="F387" s="91"/>
    </row>
    <row r="388" spans="1:6" x14ac:dyDescent="0.3">
      <c r="A388" s="552"/>
      <c r="B388" s="249"/>
      <c r="C388" s="239"/>
      <c r="D388" s="239"/>
      <c r="E388" s="239"/>
      <c r="F388" s="91"/>
    </row>
    <row r="389" spans="1:6" x14ac:dyDescent="0.3">
      <c r="A389" s="552"/>
      <c r="B389" s="249"/>
      <c r="C389" s="239"/>
      <c r="D389" s="239"/>
      <c r="E389" s="239"/>
      <c r="F389" s="91"/>
    </row>
    <row r="390" spans="1:6" x14ac:dyDescent="0.3">
      <c r="A390" s="552"/>
      <c r="B390" s="249"/>
      <c r="C390" s="239"/>
      <c r="D390" s="239"/>
      <c r="E390" s="239"/>
      <c r="F390" s="91"/>
    </row>
    <row r="391" spans="1:6" x14ac:dyDescent="0.3">
      <c r="A391" s="552"/>
      <c r="B391" s="249"/>
      <c r="C391" s="239"/>
      <c r="D391" s="239"/>
      <c r="E391" s="239"/>
      <c r="F391" s="91"/>
    </row>
    <row r="392" spans="1:6" x14ac:dyDescent="0.3">
      <c r="A392" s="552"/>
      <c r="B392" s="249"/>
      <c r="C392" s="239"/>
      <c r="D392" s="239"/>
      <c r="E392" s="239"/>
      <c r="F392" s="91"/>
    </row>
    <row r="393" spans="1:6" x14ac:dyDescent="0.3">
      <c r="A393" s="552"/>
      <c r="B393" s="249"/>
      <c r="C393" s="239"/>
      <c r="D393" s="239"/>
      <c r="E393" s="239"/>
      <c r="F393" s="91"/>
    </row>
    <row r="394" spans="1:6" x14ac:dyDescent="0.3">
      <c r="A394" s="552"/>
      <c r="B394" s="249"/>
      <c r="C394" s="239"/>
      <c r="D394" s="239"/>
      <c r="E394" s="239"/>
      <c r="F394" s="91"/>
    </row>
    <row r="395" spans="1:6" x14ac:dyDescent="0.3">
      <c r="A395" s="552"/>
      <c r="B395" s="249"/>
      <c r="C395" s="239"/>
      <c r="D395" s="239"/>
      <c r="E395" s="239"/>
      <c r="F395" s="91"/>
    </row>
    <row r="396" spans="1:6" x14ac:dyDescent="0.3">
      <c r="A396" s="1345" t="s">
        <v>127</v>
      </c>
      <c r="B396" s="1345"/>
      <c r="C396" s="1345"/>
      <c r="D396" s="1345"/>
      <c r="E396" s="1345"/>
      <c r="F396" s="1345"/>
    </row>
    <row r="397" spans="1:6" x14ac:dyDescent="0.3">
      <c r="A397" s="1344" t="s">
        <v>415</v>
      </c>
      <c r="B397" s="1344"/>
      <c r="C397" s="1344"/>
      <c r="D397" s="1344"/>
      <c r="E397" s="1344"/>
      <c r="F397" s="1344"/>
    </row>
    <row r="398" spans="1:6" x14ac:dyDescent="0.3">
      <c r="A398" s="1344" t="s">
        <v>45</v>
      </c>
      <c r="B398" s="1344"/>
      <c r="C398" s="1344"/>
      <c r="D398" s="1344"/>
      <c r="E398" s="1344"/>
      <c r="F398" s="1344"/>
    </row>
    <row r="399" spans="1:6" x14ac:dyDescent="0.3">
      <c r="A399" s="214" t="s">
        <v>534</v>
      </c>
      <c r="B399" s="91"/>
      <c r="C399" s="552"/>
      <c r="D399" s="552"/>
      <c r="E399" s="552"/>
      <c r="F399" s="552"/>
    </row>
    <row r="400" spans="1:6" x14ac:dyDescent="0.3">
      <c r="A400" s="214" t="s">
        <v>535</v>
      </c>
      <c r="B400" s="91"/>
      <c r="C400" s="552"/>
      <c r="D400" s="552"/>
      <c r="E400" s="552"/>
      <c r="F400" s="552"/>
    </row>
    <row r="401" spans="1:6" x14ac:dyDescent="0.3">
      <c r="A401" s="214" t="s">
        <v>779</v>
      </c>
      <c r="B401" s="91"/>
      <c r="C401" s="552"/>
      <c r="D401" s="552"/>
      <c r="E401" s="552"/>
      <c r="F401" s="552"/>
    </row>
    <row r="402" spans="1:6" x14ac:dyDescent="0.3">
      <c r="A402" s="214" t="s">
        <v>886</v>
      </c>
      <c r="B402" s="91"/>
      <c r="C402" s="552"/>
      <c r="D402" s="552"/>
      <c r="E402" s="552"/>
      <c r="F402" s="552"/>
    </row>
    <row r="403" spans="1:6" x14ac:dyDescent="0.3">
      <c r="A403" s="91" t="s">
        <v>1105</v>
      </c>
      <c r="B403" s="587"/>
      <c r="C403" s="587"/>
      <c r="D403" s="587"/>
      <c r="E403" s="91" t="s">
        <v>975</v>
      </c>
      <c r="F403" s="587"/>
    </row>
    <row r="404" spans="1:6" x14ac:dyDescent="0.3">
      <c r="A404" s="91" t="s">
        <v>46</v>
      </c>
      <c r="B404" s="587"/>
      <c r="C404" s="587"/>
      <c r="D404" s="587"/>
      <c r="E404" s="587"/>
      <c r="F404" s="587"/>
    </row>
    <row r="405" spans="1:6" x14ac:dyDescent="0.3">
      <c r="A405" s="216"/>
      <c r="B405" s="588" t="s">
        <v>17</v>
      </c>
      <c r="C405" s="1346" t="s">
        <v>416</v>
      </c>
      <c r="D405" s="1347"/>
      <c r="E405" s="1348"/>
      <c r="F405" s="217"/>
    </row>
    <row r="406" spans="1:6" x14ac:dyDescent="0.3">
      <c r="A406" s="218" t="s">
        <v>47</v>
      </c>
      <c r="B406" s="589" t="s">
        <v>113</v>
      </c>
      <c r="C406" s="216" t="s">
        <v>114</v>
      </c>
      <c r="D406" s="216" t="s">
        <v>115</v>
      </c>
      <c r="E406" s="216" t="s">
        <v>116</v>
      </c>
      <c r="F406" s="220" t="s">
        <v>48</v>
      </c>
    </row>
    <row r="407" spans="1:6" x14ac:dyDescent="0.3">
      <c r="A407" s="590"/>
      <c r="B407" s="589" t="s">
        <v>188</v>
      </c>
      <c r="C407" s="219" t="s">
        <v>117</v>
      </c>
      <c r="D407" s="219" t="s">
        <v>118</v>
      </c>
      <c r="E407" s="219" t="s">
        <v>119</v>
      </c>
      <c r="F407" s="591"/>
    </row>
    <row r="408" spans="1:6" ht="19.5" thickBot="1" x14ac:dyDescent="0.35">
      <c r="A408" s="592" t="s">
        <v>540</v>
      </c>
      <c r="B408" s="221" t="s">
        <v>855</v>
      </c>
      <c r="C408" s="221" t="s">
        <v>431</v>
      </c>
      <c r="D408" s="221" t="s">
        <v>431</v>
      </c>
      <c r="E408" s="221">
        <v>12040</v>
      </c>
      <c r="F408" s="593"/>
    </row>
    <row r="409" spans="1:6" ht="19.5" thickTop="1" x14ac:dyDescent="0.3">
      <c r="A409" s="609" t="s">
        <v>901</v>
      </c>
      <c r="B409" s="222" t="s">
        <v>431</v>
      </c>
      <c r="C409" s="222" t="s">
        <v>431</v>
      </c>
      <c r="D409" s="222" t="s">
        <v>431</v>
      </c>
      <c r="E409" s="222">
        <v>3600</v>
      </c>
      <c r="F409" s="610" t="s">
        <v>431</v>
      </c>
    </row>
    <row r="410" spans="1:6" x14ac:dyDescent="0.3">
      <c r="A410" s="254" t="s">
        <v>932</v>
      </c>
      <c r="B410" s="225"/>
      <c r="C410" s="225"/>
      <c r="D410" s="226" t="s">
        <v>431</v>
      </c>
      <c r="E410" s="226">
        <v>3600</v>
      </c>
      <c r="F410" s="611" t="s">
        <v>1824</v>
      </c>
    </row>
    <row r="411" spans="1:6" x14ac:dyDescent="0.3">
      <c r="A411" s="590" t="s">
        <v>431</v>
      </c>
      <c r="B411" s="225" t="s">
        <v>431</v>
      </c>
      <c r="C411" s="225"/>
      <c r="D411" s="226"/>
      <c r="E411" s="226"/>
      <c r="F411" s="611" t="s">
        <v>1825</v>
      </c>
    </row>
    <row r="412" spans="1:6" x14ac:dyDescent="0.3">
      <c r="A412" s="601" t="s">
        <v>431</v>
      </c>
      <c r="B412" s="227" t="s">
        <v>431</v>
      </c>
      <c r="C412" s="227"/>
      <c r="D412" s="228"/>
      <c r="E412" s="228"/>
      <c r="F412" s="601" t="s">
        <v>431</v>
      </c>
    </row>
    <row r="413" spans="1:6" x14ac:dyDescent="0.3">
      <c r="A413" s="594" t="s">
        <v>780</v>
      </c>
      <c r="B413" s="223" t="s">
        <v>431</v>
      </c>
      <c r="C413" s="223"/>
      <c r="D413" s="224" t="s">
        <v>431</v>
      </c>
      <c r="E413" s="224">
        <f>3240+3200+2000</f>
        <v>8440</v>
      </c>
      <c r="F413" s="606" t="s">
        <v>431</v>
      </c>
    </row>
    <row r="414" spans="1:6" x14ac:dyDescent="0.3">
      <c r="A414" s="599" t="s">
        <v>934</v>
      </c>
      <c r="B414" s="227" t="s">
        <v>42</v>
      </c>
      <c r="C414" s="227"/>
      <c r="D414" s="228"/>
      <c r="E414" s="228">
        <v>8440</v>
      </c>
      <c r="F414" s="600" t="s">
        <v>933</v>
      </c>
    </row>
    <row r="415" spans="1:6" x14ac:dyDescent="0.3">
      <c r="A415" s="598"/>
      <c r="B415" s="232"/>
      <c r="C415" s="227"/>
      <c r="D415" s="228"/>
      <c r="E415" s="228"/>
      <c r="F415" s="601" t="s">
        <v>976</v>
      </c>
    </row>
    <row r="416" spans="1:6" x14ac:dyDescent="0.3">
      <c r="A416" s="599"/>
      <c r="B416" s="227"/>
      <c r="C416" s="227"/>
      <c r="D416" s="228"/>
      <c r="E416" s="228"/>
      <c r="F416" s="608" t="s">
        <v>977</v>
      </c>
    </row>
    <row r="417" spans="1:6" x14ac:dyDescent="0.3">
      <c r="A417" s="599"/>
      <c r="B417" s="227"/>
      <c r="C417" s="227"/>
      <c r="D417" s="228"/>
      <c r="E417" s="228"/>
      <c r="F417" s="608" t="s">
        <v>978</v>
      </c>
    </row>
    <row r="418" spans="1:6" x14ac:dyDescent="0.3">
      <c r="A418" s="599"/>
      <c r="B418" s="227"/>
      <c r="C418" s="227"/>
      <c r="D418" s="228"/>
      <c r="E418" s="228"/>
      <c r="F418" s="608" t="s">
        <v>979</v>
      </c>
    </row>
    <row r="419" spans="1:6" x14ac:dyDescent="0.3">
      <c r="A419" s="599"/>
      <c r="B419" s="227"/>
      <c r="C419" s="227"/>
      <c r="D419" s="228"/>
      <c r="E419" s="228"/>
      <c r="F419" s="608" t="s">
        <v>980</v>
      </c>
    </row>
    <row r="420" spans="1:6" x14ac:dyDescent="0.3">
      <c r="A420" s="599"/>
      <c r="B420" s="227"/>
      <c r="C420" s="227"/>
      <c r="D420" s="228"/>
      <c r="E420" s="228"/>
      <c r="F420" s="601" t="s">
        <v>2127</v>
      </c>
    </row>
    <row r="421" spans="1:6" x14ac:dyDescent="0.3">
      <c r="A421" s="599" t="s">
        <v>431</v>
      </c>
      <c r="B421" s="227" t="s">
        <v>431</v>
      </c>
      <c r="C421" s="227"/>
      <c r="D421" s="228"/>
      <c r="E421" s="228"/>
      <c r="F421" s="605"/>
    </row>
    <row r="422" spans="1:6" x14ac:dyDescent="0.3">
      <c r="A422" s="599"/>
      <c r="B422" s="227"/>
      <c r="C422" s="227"/>
      <c r="D422" s="228"/>
      <c r="E422" s="228"/>
      <c r="F422" s="605"/>
    </row>
    <row r="423" spans="1:6" x14ac:dyDescent="0.3">
      <c r="A423" s="599"/>
      <c r="B423" s="227"/>
      <c r="C423" s="227"/>
      <c r="D423" s="228"/>
      <c r="E423" s="228"/>
      <c r="F423" s="605"/>
    </row>
    <row r="424" spans="1:6" x14ac:dyDescent="0.3">
      <c r="A424" s="599"/>
      <c r="B424" s="227"/>
      <c r="C424" s="227"/>
      <c r="D424" s="228"/>
      <c r="E424" s="228"/>
      <c r="F424" s="605"/>
    </row>
    <row r="425" spans="1:6" x14ac:dyDescent="0.3">
      <c r="A425" s="599"/>
      <c r="B425" s="227"/>
      <c r="C425" s="227"/>
      <c r="D425" s="228"/>
      <c r="E425" s="228"/>
      <c r="F425" s="605"/>
    </row>
    <row r="426" spans="1:6" x14ac:dyDescent="0.3">
      <c r="A426" s="601"/>
      <c r="B426" s="227"/>
      <c r="C426" s="227"/>
      <c r="D426" s="228"/>
      <c r="E426" s="228"/>
      <c r="F426" s="255" t="s">
        <v>42</v>
      </c>
    </row>
    <row r="427" spans="1:6" x14ac:dyDescent="0.3">
      <c r="A427" s="599"/>
      <c r="B427" s="227"/>
      <c r="C427" s="227"/>
      <c r="D427" s="228" t="s">
        <v>431</v>
      </c>
      <c r="E427" s="228"/>
      <c r="F427" s="601"/>
    </row>
    <row r="428" spans="1:6" x14ac:dyDescent="0.3">
      <c r="A428" s="599"/>
      <c r="B428" s="227"/>
      <c r="C428" s="227"/>
      <c r="D428" s="228"/>
      <c r="E428" s="228"/>
      <c r="F428" s="601"/>
    </row>
    <row r="429" spans="1:6" x14ac:dyDescent="0.3">
      <c r="A429" s="599"/>
      <c r="B429" s="227"/>
      <c r="C429" s="227"/>
      <c r="D429" s="228"/>
      <c r="E429" s="228"/>
      <c r="F429" s="601"/>
    </row>
    <row r="430" spans="1:6" x14ac:dyDescent="0.3">
      <c r="A430" s="599"/>
      <c r="B430" s="227"/>
      <c r="C430" s="227"/>
      <c r="D430" s="228"/>
      <c r="E430" s="228"/>
      <c r="F430" s="601"/>
    </row>
    <row r="431" spans="1:6" x14ac:dyDescent="0.3">
      <c r="A431" s="599"/>
      <c r="B431" s="227"/>
      <c r="C431" s="227"/>
      <c r="D431" s="228"/>
      <c r="E431" s="228"/>
      <c r="F431" s="601"/>
    </row>
    <row r="432" spans="1:6" x14ac:dyDescent="0.3">
      <c r="A432" s="599"/>
      <c r="B432" s="227"/>
      <c r="C432" s="227"/>
      <c r="D432" s="228"/>
      <c r="E432" s="228"/>
      <c r="F432" s="601"/>
    </row>
    <row r="433" spans="1:6" x14ac:dyDescent="0.3">
      <c r="A433" s="599"/>
      <c r="B433" s="227"/>
      <c r="C433" s="227"/>
      <c r="D433" s="228"/>
      <c r="E433" s="228"/>
      <c r="F433" s="601"/>
    </row>
    <row r="434" spans="1:6" x14ac:dyDescent="0.3">
      <c r="A434" s="599"/>
      <c r="B434" s="227"/>
      <c r="C434" s="227"/>
      <c r="D434" s="228"/>
      <c r="E434" s="228"/>
      <c r="F434" s="601"/>
    </row>
    <row r="435" spans="1:6" x14ac:dyDescent="0.3">
      <c r="A435" s="599"/>
      <c r="B435" s="227"/>
      <c r="C435" s="227"/>
      <c r="D435" s="228"/>
      <c r="E435" s="228"/>
      <c r="F435" s="601"/>
    </row>
    <row r="436" spans="1:6" x14ac:dyDescent="0.3">
      <c r="A436" s="599"/>
      <c r="B436" s="227"/>
      <c r="C436" s="227"/>
      <c r="D436" s="228"/>
      <c r="E436" s="228"/>
      <c r="F436" s="601"/>
    </row>
    <row r="437" spans="1:6" x14ac:dyDescent="0.3">
      <c r="A437" s="599"/>
      <c r="B437" s="227"/>
      <c r="C437" s="227"/>
      <c r="D437" s="228"/>
      <c r="E437" s="228"/>
      <c r="F437" s="602"/>
    </row>
    <row r="438" spans="1:6" x14ac:dyDescent="0.3">
      <c r="A438" s="233" t="s">
        <v>6</v>
      </c>
      <c r="B438" s="234" t="s">
        <v>431</v>
      </c>
      <c r="C438" s="223" t="s">
        <v>431</v>
      </c>
      <c r="D438" s="234" t="s">
        <v>431</v>
      </c>
      <c r="E438" s="234">
        <v>12040</v>
      </c>
      <c r="F438" s="603"/>
    </row>
    <row r="439" spans="1:6" x14ac:dyDescent="0.3">
      <c r="A439" s="552"/>
      <c r="B439" s="249"/>
      <c r="C439" s="239"/>
      <c r="D439" s="239"/>
      <c r="E439" s="239"/>
      <c r="F439" s="91"/>
    </row>
    <row r="440" spans="1:6" x14ac:dyDescent="0.3">
      <c r="A440" s="552"/>
      <c r="B440" s="249"/>
      <c r="C440" s="239"/>
      <c r="D440" s="239"/>
      <c r="E440" s="239"/>
      <c r="F440" s="91"/>
    </row>
    <row r="441" spans="1:6" x14ac:dyDescent="0.3">
      <c r="A441" s="552"/>
      <c r="B441" s="249"/>
      <c r="C441" s="239"/>
      <c r="D441" s="239"/>
      <c r="E441" s="239"/>
      <c r="F441" s="91"/>
    </row>
    <row r="442" spans="1:6" x14ac:dyDescent="0.3">
      <c r="A442" s="552"/>
      <c r="B442" s="249"/>
      <c r="C442" s="239"/>
      <c r="D442" s="239"/>
      <c r="E442" s="239"/>
      <c r="F442" s="91"/>
    </row>
    <row r="443" spans="1:6" x14ac:dyDescent="0.3">
      <c r="A443" s="552"/>
      <c r="B443" s="249"/>
      <c r="C443" s="239"/>
      <c r="D443" s="239"/>
      <c r="E443" s="239"/>
      <c r="F443" s="91"/>
    </row>
    <row r="444" spans="1:6" x14ac:dyDescent="0.3">
      <c r="A444" s="552"/>
      <c r="B444" s="249"/>
      <c r="C444" s="239"/>
      <c r="D444" s="239"/>
      <c r="E444" s="239"/>
      <c r="F444" s="91"/>
    </row>
    <row r="445" spans="1:6" x14ac:dyDescent="0.3">
      <c r="A445" s="552"/>
      <c r="B445" s="249"/>
      <c r="C445" s="239"/>
      <c r="D445" s="239"/>
      <c r="E445" s="239"/>
      <c r="F445" s="91"/>
    </row>
    <row r="446" spans="1:6" x14ac:dyDescent="0.3">
      <c r="A446" s="1345" t="s">
        <v>127</v>
      </c>
      <c r="B446" s="1345"/>
      <c r="C446" s="1345"/>
      <c r="D446" s="1345"/>
      <c r="E446" s="1345"/>
      <c r="F446" s="1345"/>
    </row>
    <row r="447" spans="1:6" x14ac:dyDescent="0.3">
      <c r="A447" s="1344" t="s">
        <v>415</v>
      </c>
      <c r="B447" s="1344"/>
      <c r="C447" s="1344"/>
      <c r="D447" s="1344"/>
      <c r="E447" s="1344"/>
      <c r="F447" s="1344"/>
    </row>
    <row r="448" spans="1:6" x14ac:dyDescent="0.3">
      <c r="A448" s="1344" t="s">
        <v>45</v>
      </c>
      <c r="B448" s="1344"/>
      <c r="C448" s="1344"/>
      <c r="D448" s="1344"/>
      <c r="E448" s="1344"/>
      <c r="F448" s="1344"/>
    </row>
    <row r="449" spans="1:6" x14ac:dyDescent="0.3">
      <c r="A449" s="214" t="s">
        <v>534</v>
      </c>
      <c r="B449" s="91"/>
      <c r="C449" s="552"/>
      <c r="D449" s="552"/>
      <c r="E449" s="552"/>
      <c r="F449" s="552"/>
    </row>
    <row r="450" spans="1:6" x14ac:dyDescent="0.3">
      <c r="A450" s="214" t="s">
        <v>535</v>
      </c>
      <c r="B450" s="91"/>
      <c r="C450" s="552"/>
      <c r="D450" s="552"/>
      <c r="E450" s="552"/>
      <c r="F450" s="552"/>
    </row>
    <row r="451" spans="1:6" x14ac:dyDescent="0.3">
      <c r="A451" s="214" t="s">
        <v>779</v>
      </c>
      <c r="B451" s="91"/>
      <c r="C451" s="552"/>
      <c r="D451" s="552"/>
      <c r="E451" s="552"/>
      <c r="F451" s="552"/>
    </row>
    <row r="452" spans="1:6" x14ac:dyDescent="0.3">
      <c r="A452" s="214" t="s">
        <v>886</v>
      </c>
      <c r="B452" s="91"/>
      <c r="C452" s="552"/>
      <c r="D452" s="552"/>
      <c r="E452" s="552"/>
      <c r="F452" s="552"/>
    </row>
    <row r="453" spans="1:6" x14ac:dyDescent="0.3">
      <c r="A453" s="91" t="s">
        <v>1255</v>
      </c>
      <c r="B453" s="587"/>
      <c r="C453" s="587"/>
      <c r="D453" s="587"/>
      <c r="E453" s="91" t="s">
        <v>1084</v>
      </c>
      <c r="F453" s="587"/>
    </row>
    <row r="454" spans="1:6" x14ac:dyDescent="0.3">
      <c r="A454" s="91" t="s">
        <v>46</v>
      </c>
      <c r="B454" s="587"/>
      <c r="C454" s="587"/>
      <c r="D454" s="587"/>
      <c r="E454" s="587"/>
      <c r="F454" s="587"/>
    </row>
    <row r="455" spans="1:6" x14ac:dyDescent="0.3">
      <c r="A455" s="216"/>
      <c r="B455" s="588" t="s">
        <v>17</v>
      </c>
      <c r="C455" s="1346" t="s">
        <v>416</v>
      </c>
      <c r="D455" s="1347"/>
      <c r="E455" s="1348"/>
      <c r="F455" s="217"/>
    </row>
    <row r="456" spans="1:6" x14ac:dyDescent="0.3">
      <c r="A456" s="218" t="s">
        <v>47</v>
      </c>
      <c r="B456" s="589" t="s">
        <v>113</v>
      </c>
      <c r="C456" s="216" t="s">
        <v>114</v>
      </c>
      <c r="D456" s="216" t="s">
        <v>115</v>
      </c>
      <c r="E456" s="216" t="s">
        <v>116</v>
      </c>
      <c r="F456" s="220" t="s">
        <v>48</v>
      </c>
    </row>
    <row r="457" spans="1:6" x14ac:dyDescent="0.3">
      <c r="A457" s="590"/>
      <c r="B457" s="589" t="s">
        <v>188</v>
      </c>
      <c r="C457" s="219" t="s">
        <v>117</v>
      </c>
      <c r="D457" s="219" t="s">
        <v>118</v>
      </c>
      <c r="E457" s="219" t="s">
        <v>119</v>
      </c>
      <c r="F457" s="591"/>
    </row>
    <row r="458" spans="1:6" ht="19.5" thickBot="1" x14ac:dyDescent="0.35">
      <c r="A458" s="592" t="s">
        <v>540</v>
      </c>
      <c r="B458" s="221" t="s">
        <v>855</v>
      </c>
      <c r="C458" s="221" t="s">
        <v>431</v>
      </c>
      <c r="D458" s="221" t="s">
        <v>431</v>
      </c>
      <c r="E458" s="221">
        <v>15000</v>
      </c>
      <c r="F458" s="593"/>
    </row>
    <row r="459" spans="1:6" ht="19.5" thickTop="1" x14ac:dyDescent="0.3">
      <c r="A459" s="609" t="s">
        <v>557</v>
      </c>
      <c r="B459" s="222" t="s">
        <v>42</v>
      </c>
      <c r="C459" s="222"/>
      <c r="D459" s="256"/>
      <c r="E459" s="256">
        <v>12000</v>
      </c>
      <c r="F459" s="600" t="s">
        <v>431</v>
      </c>
    </row>
    <row r="460" spans="1:6" x14ac:dyDescent="0.3">
      <c r="A460" s="590" t="s">
        <v>1085</v>
      </c>
      <c r="B460" s="225"/>
      <c r="C460" s="230"/>
      <c r="D460" s="231"/>
      <c r="E460" s="231">
        <f>4200+7800</f>
        <v>12000</v>
      </c>
      <c r="F460" s="600" t="s">
        <v>1086</v>
      </c>
    </row>
    <row r="461" spans="1:6" x14ac:dyDescent="0.3">
      <c r="A461" s="599"/>
      <c r="B461" s="227"/>
      <c r="C461" s="227"/>
      <c r="D461" s="228"/>
      <c r="E461" s="228"/>
      <c r="F461" s="601" t="s">
        <v>1087</v>
      </c>
    </row>
    <row r="462" spans="1:6" x14ac:dyDescent="0.3">
      <c r="A462" s="599"/>
      <c r="B462" s="227"/>
      <c r="C462" s="227"/>
      <c r="D462" s="228"/>
      <c r="E462" s="228"/>
      <c r="F462" s="601" t="s">
        <v>1088</v>
      </c>
    </row>
    <row r="463" spans="1:6" x14ac:dyDescent="0.3">
      <c r="A463" s="599"/>
      <c r="B463" s="227"/>
      <c r="C463" s="227"/>
      <c r="D463" s="228"/>
      <c r="E463" s="228"/>
      <c r="F463" s="601" t="s">
        <v>1089</v>
      </c>
    </row>
    <row r="464" spans="1:6" x14ac:dyDescent="0.3">
      <c r="A464" s="599"/>
      <c r="B464" s="227"/>
      <c r="C464" s="227"/>
      <c r="D464" s="228"/>
      <c r="E464" s="228"/>
      <c r="F464" s="605" t="s">
        <v>2128</v>
      </c>
    </row>
    <row r="465" spans="1:6" x14ac:dyDescent="0.3">
      <c r="A465" s="599"/>
      <c r="B465" s="227"/>
      <c r="C465" s="227"/>
      <c r="D465" s="228"/>
      <c r="E465" s="228"/>
      <c r="F465" s="605"/>
    </row>
    <row r="466" spans="1:6" x14ac:dyDescent="0.3">
      <c r="A466" s="594" t="s">
        <v>847</v>
      </c>
      <c r="B466" s="223" t="s">
        <v>42</v>
      </c>
      <c r="C466" s="223"/>
      <c r="D466" s="224"/>
      <c r="E466" s="224">
        <v>3000</v>
      </c>
      <c r="F466" s="606" t="s">
        <v>431</v>
      </c>
    </row>
    <row r="467" spans="1:6" x14ac:dyDescent="0.3">
      <c r="A467" s="590" t="s">
        <v>748</v>
      </c>
      <c r="B467" s="230"/>
      <c r="C467" s="230"/>
      <c r="D467" s="231"/>
      <c r="E467" s="231">
        <f>500+2500</f>
        <v>3000</v>
      </c>
      <c r="F467" s="589" t="s">
        <v>1935</v>
      </c>
    </row>
    <row r="468" spans="1:6" x14ac:dyDescent="0.3">
      <c r="A468" s="599"/>
      <c r="B468" s="227"/>
      <c r="C468" s="227"/>
      <c r="D468" s="228"/>
      <c r="E468" s="228"/>
      <c r="F468" s="605" t="s">
        <v>1090</v>
      </c>
    </row>
    <row r="469" spans="1:6" x14ac:dyDescent="0.3">
      <c r="A469" s="599"/>
      <c r="B469" s="227"/>
      <c r="C469" s="227"/>
      <c r="D469" s="228"/>
      <c r="E469" s="228"/>
      <c r="F469" s="605" t="s">
        <v>1091</v>
      </c>
    </row>
    <row r="470" spans="1:6" x14ac:dyDescent="0.3">
      <c r="A470" s="599"/>
      <c r="B470" s="227"/>
      <c r="C470" s="227"/>
      <c r="D470" s="228"/>
      <c r="E470" s="228"/>
      <c r="F470" s="605" t="s">
        <v>1092</v>
      </c>
    </row>
    <row r="471" spans="1:6" x14ac:dyDescent="0.3">
      <c r="A471" s="601"/>
      <c r="B471" s="227"/>
      <c r="C471" s="227"/>
      <c r="D471" s="228"/>
      <c r="E471" s="228"/>
      <c r="F471" s="255" t="s">
        <v>2129</v>
      </c>
    </row>
    <row r="472" spans="1:6" x14ac:dyDescent="0.3">
      <c r="A472" s="599"/>
      <c r="B472" s="227"/>
      <c r="C472" s="227"/>
      <c r="D472" s="228" t="s">
        <v>431</v>
      </c>
      <c r="E472" s="228"/>
      <c r="F472" s="601"/>
    </row>
    <row r="473" spans="1:6" x14ac:dyDescent="0.3">
      <c r="A473" s="599"/>
      <c r="B473" s="227"/>
      <c r="C473" s="227"/>
      <c r="D473" s="228"/>
      <c r="E473" s="228"/>
      <c r="F473" s="601"/>
    </row>
    <row r="474" spans="1:6" x14ac:dyDescent="0.3">
      <c r="A474" s="599"/>
      <c r="B474" s="227"/>
      <c r="C474" s="227"/>
      <c r="D474" s="228"/>
      <c r="E474" s="228"/>
      <c r="F474" s="601"/>
    </row>
    <row r="475" spans="1:6" x14ac:dyDescent="0.3">
      <c r="A475" s="599"/>
      <c r="B475" s="227"/>
      <c r="C475" s="227"/>
      <c r="D475" s="228"/>
      <c r="E475" s="228"/>
      <c r="F475" s="601"/>
    </row>
    <row r="476" spans="1:6" x14ac:dyDescent="0.3">
      <c r="A476" s="599"/>
      <c r="B476" s="227"/>
      <c r="C476" s="227"/>
      <c r="D476" s="228"/>
      <c r="E476" s="228"/>
      <c r="F476" s="601"/>
    </row>
    <row r="477" spans="1:6" x14ac:dyDescent="0.3">
      <c r="A477" s="599"/>
      <c r="B477" s="227"/>
      <c r="C477" s="227"/>
      <c r="D477" s="228"/>
      <c r="E477" s="228"/>
      <c r="F477" s="601"/>
    </row>
    <row r="478" spans="1:6" x14ac:dyDescent="0.3">
      <c r="A478" s="599"/>
      <c r="B478" s="227"/>
      <c r="C478" s="227"/>
      <c r="D478" s="228"/>
      <c r="E478" s="228"/>
      <c r="F478" s="601"/>
    </row>
    <row r="479" spans="1:6" x14ac:dyDescent="0.3">
      <c r="A479" s="599"/>
      <c r="B479" s="227"/>
      <c r="C479" s="227"/>
      <c r="D479" s="228"/>
      <c r="E479" s="228"/>
      <c r="F479" s="601"/>
    </row>
    <row r="480" spans="1:6" x14ac:dyDescent="0.3">
      <c r="A480" s="599"/>
      <c r="B480" s="227"/>
      <c r="C480" s="227"/>
      <c r="D480" s="228"/>
      <c r="E480" s="228"/>
      <c r="F480" s="601"/>
    </row>
    <row r="481" spans="1:6" x14ac:dyDescent="0.3">
      <c r="A481" s="599"/>
      <c r="B481" s="227"/>
      <c r="C481" s="227"/>
      <c r="D481" s="228"/>
      <c r="E481" s="228"/>
      <c r="F481" s="601"/>
    </row>
    <row r="482" spans="1:6" x14ac:dyDescent="0.3">
      <c r="A482" s="599"/>
      <c r="B482" s="227"/>
      <c r="C482" s="227"/>
      <c r="D482" s="228"/>
      <c r="E482" s="228"/>
      <c r="F482" s="602"/>
    </row>
    <row r="483" spans="1:6" x14ac:dyDescent="0.3">
      <c r="A483" s="233" t="s">
        <v>6</v>
      </c>
      <c r="B483" s="234" t="s">
        <v>431</v>
      </c>
      <c r="C483" s="223" t="s">
        <v>431</v>
      </c>
      <c r="D483" s="234" t="s">
        <v>431</v>
      </c>
      <c r="E483" s="234">
        <v>15000</v>
      </c>
      <c r="F483" s="603"/>
    </row>
    <row r="484" spans="1:6" x14ac:dyDescent="0.3">
      <c r="A484" s="552"/>
      <c r="B484" s="249"/>
      <c r="C484" s="239"/>
      <c r="D484" s="239"/>
      <c r="E484" s="239"/>
      <c r="F484" s="91"/>
    </row>
    <row r="485" spans="1:6" x14ac:dyDescent="0.3">
      <c r="A485" s="552"/>
      <c r="B485" s="249"/>
      <c r="C485" s="239"/>
      <c r="D485" s="239"/>
      <c r="E485" s="239"/>
      <c r="F485" s="91"/>
    </row>
    <row r="486" spans="1:6" x14ac:dyDescent="0.3">
      <c r="A486" s="552"/>
      <c r="B486" s="249"/>
      <c r="C486" s="239"/>
      <c r="D486" s="239"/>
      <c r="E486" s="239"/>
      <c r="F486" s="91"/>
    </row>
    <row r="487" spans="1:6" x14ac:dyDescent="0.3">
      <c r="A487" s="552"/>
      <c r="B487" s="249"/>
      <c r="C487" s="239"/>
      <c r="D487" s="239"/>
      <c r="E487" s="239"/>
      <c r="F487" s="91"/>
    </row>
    <row r="488" spans="1:6" x14ac:dyDescent="0.3">
      <c r="A488" s="552"/>
      <c r="B488" s="249"/>
      <c r="C488" s="239"/>
      <c r="D488" s="239"/>
      <c r="E488" s="239"/>
      <c r="F488" s="91"/>
    </row>
    <row r="489" spans="1:6" x14ac:dyDescent="0.3">
      <c r="A489" s="552"/>
      <c r="B489" s="249"/>
      <c r="C489" s="239"/>
      <c r="D489" s="239"/>
      <c r="E489" s="239"/>
      <c r="F489" s="91"/>
    </row>
    <row r="490" spans="1:6" x14ac:dyDescent="0.3">
      <c r="A490" s="552"/>
      <c r="B490" s="249"/>
      <c r="C490" s="239"/>
      <c r="D490" s="239"/>
      <c r="E490" s="239"/>
      <c r="F490" s="91"/>
    </row>
    <row r="491" spans="1:6" x14ac:dyDescent="0.3">
      <c r="A491" s="552"/>
      <c r="B491" s="249"/>
      <c r="C491" s="239"/>
      <c r="D491" s="239"/>
      <c r="E491" s="239"/>
      <c r="F491" s="91"/>
    </row>
    <row r="492" spans="1:6" x14ac:dyDescent="0.3">
      <c r="A492" s="552"/>
      <c r="B492" s="249"/>
      <c r="C492" s="239"/>
      <c r="D492" s="239"/>
      <c r="E492" s="239"/>
      <c r="F492" s="91"/>
    </row>
    <row r="493" spans="1:6" x14ac:dyDescent="0.3">
      <c r="A493" s="552"/>
      <c r="B493" s="249"/>
      <c r="C493" s="239"/>
      <c r="D493" s="239"/>
      <c r="E493" s="239"/>
      <c r="F493" s="91"/>
    </row>
    <row r="494" spans="1:6" x14ac:dyDescent="0.3">
      <c r="A494" s="552"/>
      <c r="B494" s="249"/>
      <c r="C494" s="239"/>
      <c r="D494" s="239"/>
      <c r="E494" s="239"/>
      <c r="F494" s="91"/>
    </row>
    <row r="495" spans="1:6" x14ac:dyDescent="0.3">
      <c r="A495" s="552"/>
      <c r="B495" s="249"/>
      <c r="C495" s="239"/>
      <c r="D495" s="239"/>
      <c r="E495" s="239"/>
      <c r="F495" s="91"/>
    </row>
    <row r="496" spans="1:6" x14ac:dyDescent="0.3">
      <c r="A496" s="552"/>
      <c r="B496" s="249"/>
      <c r="C496" s="239"/>
      <c r="D496" s="239"/>
      <c r="E496" s="239"/>
      <c r="F496" s="91"/>
    </row>
    <row r="497" spans="1:6" x14ac:dyDescent="0.3">
      <c r="A497" s="1345" t="s">
        <v>127</v>
      </c>
      <c r="B497" s="1345"/>
      <c r="C497" s="1345"/>
      <c r="D497" s="1345"/>
      <c r="E497" s="1345"/>
      <c r="F497" s="1345"/>
    </row>
    <row r="498" spans="1:6" x14ac:dyDescent="0.3">
      <c r="A498" s="1344" t="s">
        <v>415</v>
      </c>
      <c r="B498" s="1344"/>
      <c r="C498" s="1344"/>
      <c r="D498" s="1344"/>
      <c r="E498" s="1344"/>
      <c r="F498" s="1344"/>
    </row>
    <row r="499" spans="1:6" x14ac:dyDescent="0.3">
      <c r="A499" s="1344" t="s">
        <v>45</v>
      </c>
      <c r="B499" s="1344"/>
      <c r="C499" s="1344"/>
      <c r="D499" s="1344"/>
      <c r="E499" s="1344"/>
      <c r="F499" s="1344"/>
    </row>
    <row r="500" spans="1:6" x14ac:dyDescent="0.3">
      <c r="A500" s="214" t="s">
        <v>534</v>
      </c>
      <c r="B500" s="91"/>
      <c r="C500" s="552"/>
      <c r="D500" s="552"/>
      <c r="E500" s="552"/>
      <c r="F500" s="552"/>
    </row>
    <row r="501" spans="1:6" x14ac:dyDescent="0.3">
      <c r="A501" s="214" t="s">
        <v>535</v>
      </c>
      <c r="B501" s="91"/>
      <c r="C501" s="552"/>
      <c r="D501" s="552"/>
      <c r="E501" s="552"/>
      <c r="F501" s="552"/>
    </row>
    <row r="502" spans="1:6" x14ac:dyDescent="0.3">
      <c r="A502" s="214" t="s">
        <v>536</v>
      </c>
      <c r="B502" s="91"/>
      <c r="C502" s="552"/>
      <c r="D502" s="552"/>
      <c r="E502" s="552"/>
      <c r="F502" s="552"/>
    </row>
    <row r="503" spans="1:6" x14ac:dyDescent="0.3">
      <c r="A503" s="214" t="s">
        <v>593</v>
      </c>
      <c r="B503" s="91"/>
      <c r="C503" s="552"/>
      <c r="D503" s="552"/>
      <c r="E503" s="552"/>
      <c r="F503" s="552"/>
    </row>
    <row r="504" spans="1:6" x14ac:dyDescent="0.3">
      <c r="A504" s="91" t="s">
        <v>587</v>
      </c>
      <c r="B504" s="587"/>
      <c r="C504" s="587"/>
      <c r="D504" s="587"/>
      <c r="E504" s="91" t="s">
        <v>1107</v>
      </c>
      <c r="F504" s="587"/>
    </row>
    <row r="505" spans="1:6" x14ac:dyDescent="0.3">
      <c r="A505" s="91" t="s">
        <v>46</v>
      </c>
      <c r="B505" s="587"/>
      <c r="C505" s="587"/>
      <c r="D505" s="587"/>
      <c r="E505" s="587"/>
      <c r="F505" s="587"/>
    </row>
    <row r="506" spans="1:6" x14ac:dyDescent="0.3">
      <c r="A506" s="216"/>
      <c r="B506" s="588" t="s">
        <v>17</v>
      </c>
      <c r="C506" s="1346" t="s">
        <v>416</v>
      </c>
      <c r="D506" s="1347"/>
      <c r="E506" s="1348"/>
      <c r="F506" s="217"/>
    </row>
    <row r="507" spans="1:6" x14ac:dyDescent="0.3">
      <c r="A507" s="218" t="s">
        <v>47</v>
      </c>
      <c r="B507" s="589" t="s">
        <v>113</v>
      </c>
      <c r="C507" s="216" t="s">
        <v>114</v>
      </c>
      <c r="D507" s="216" t="s">
        <v>115</v>
      </c>
      <c r="E507" s="216" t="s">
        <v>116</v>
      </c>
      <c r="F507" s="220" t="s">
        <v>48</v>
      </c>
    </row>
    <row r="508" spans="1:6" x14ac:dyDescent="0.3">
      <c r="A508" s="590"/>
      <c r="B508" s="589" t="s">
        <v>188</v>
      </c>
      <c r="C508" s="219" t="s">
        <v>117</v>
      </c>
      <c r="D508" s="219" t="s">
        <v>118</v>
      </c>
      <c r="E508" s="219" t="s">
        <v>119</v>
      </c>
      <c r="F508" s="591"/>
    </row>
    <row r="509" spans="1:6" ht="19.5" thickBot="1" x14ac:dyDescent="0.35">
      <c r="A509" s="592" t="s">
        <v>540</v>
      </c>
      <c r="B509" s="221">
        <v>31100</v>
      </c>
      <c r="C509" s="221" t="s">
        <v>431</v>
      </c>
      <c r="D509" s="221"/>
      <c r="E509" s="221">
        <f>E510+E514</f>
        <v>78800</v>
      </c>
      <c r="F509" s="593"/>
    </row>
    <row r="510" spans="1:6" ht="19.5" thickTop="1" x14ac:dyDescent="0.3">
      <c r="A510" s="594" t="s">
        <v>588</v>
      </c>
      <c r="B510" s="222">
        <v>3000</v>
      </c>
      <c r="C510" s="223"/>
      <c r="D510" s="224"/>
      <c r="E510" s="224">
        <v>3600</v>
      </c>
      <c r="F510" s="595" t="s">
        <v>431</v>
      </c>
    </row>
    <row r="511" spans="1:6" x14ac:dyDescent="0.3">
      <c r="A511" s="596" t="s">
        <v>589</v>
      </c>
      <c r="B511" s="225">
        <v>3000</v>
      </c>
      <c r="C511" s="225"/>
      <c r="D511" s="226"/>
      <c r="E511" s="226">
        <v>3600</v>
      </c>
      <c r="F511" s="597" t="s">
        <v>818</v>
      </c>
    </row>
    <row r="512" spans="1:6" x14ac:dyDescent="0.3">
      <c r="A512" s="598" t="s">
        <v>431</v>
      </c>
      <c r="B512" s="227" t="s">
        <v>431</v>
      </c>
      <c r="C512" s="227"/>
      <c r="D512" s="228"/>
      <c r="E512" s="228" t="s">
        <v>431</v>
      </c>
      <c r="F512" s="597" t="s">
        <v>785</v>
      </c>
    </row>
    <row r="513" spans="1:6" x14ac:dyDescent="0.3">
      <c r="A513" s="599"/>
      <c r="B513" s="229"/>
      <c r="C513" s="227"/>
      <c r="D513" s="228"/>
      <c r="E513" s="228"/>
      <c r="F513" s="597" t="s">
        <v>431</v>
      </c>
    </row>
    <row r="514" spans="1:6" x14ac:dyDescent="0.3">
      <c r="A514" s="594" t="s">
        <v>590</v>
      </c>
      <c r="B514" s="223">
        <v>24152</v>
      </c>
      <c r="C514" s="223" t="s">
        <v>431</v>
      </c>
      <c r="D514" s="223"/>
      <c r="E514" s="223">
        <v>75200</v>
      </c>
      <c r="F514" s="595" t="s">
        <v>431</v>
      </c>
    </row>
    <row r="515" spans="1:6" x14ac:dyDescent="0.3">
      <c r="A515" s="617" t="s">
        <v>781</v>
      </c>
      <c r="B515" s="248"/>
      <c r="C515" s="248"/>
      <c r="D515" s="248"/>
      <c r="E515" s="248">
        <v>75200</v>
      </c>
      <c r="F515" s="600" t="s">
        <v>1826</v>
      </c>
    </row>
    <row r="516" spans="1:6" x14ac:dyDescent="0.3">
      <c r="A516" s="608" t="s">
        <v>431</v>
      </c>
      <c r="B516" s="225" t="s">
        <v>431</v>
      </c>
      <c r="C516" s="225"/>
      <c r="D516" s="225"/>
      <c r="E516" s="225" t="s">
        <v>431</v>
      </c>
      <c r="F516" s="589" t="s">
        <v>1827</v>
      </c>
    </row>
    <row r="517" spans="1:6" x14ac:dyDescent="0.3">
      <c r="A517" s="601"/>
      <c r="B517" s="232"/>
      <c r="C517" s="232"/>
      <c r="D517" s="232"/>
      <c r="E517" s="232"/>
      <c r="F517" s="601" t="s">
        <v>822</v>
      </c>
    </row>
    <row r="518" spans="1:6" x14ac:dyDescent="0.3">
      <c r="A518" s="601"/>
      <c r="B518" s="232"/>
      <c r="C518" s="232"/>
      <c r="D518" s="232"/>
      <c r="E518" s="232"/>
      <c r="F518" s="601" t="s">
        <v>819</v>
      </c>
    </row>
    <row r="519" spans="1:6" x14ac:dyDescent="0.3">
      <c r="A519" s="601" t="s">
        <v>431</v>
      </c>
      <c r="B519" s="232" t="s">
        <v>431</v>
      </c>
      <c r="C519" s="232"/>
      <c r="D519" s="232"/>
      <c r="E519" s="232" t="s">
        <v>431</v>
      </c>
      <c r="F519" s="601" t="s">
        <v>823</v>
      </c>
    </row>
    <row r="520" spans="1:6" x14ac:dyDescent="0.3">
      <c r="A520" s="601"/>
      <c r="B520" s="232"/>
      <c r="C520" s="232"/>
      <c r="D520" s="232"/>
      <c r="E520" s="232"/>
      <c r="F520" s="601" t="s">
        <v>820</v>
      </c>
    </row>
    <row r="521" spans="1:6" x14ac:dyDescent="0.3">
      <c r="A521" s="601"/>
      <c r="B521" s="232"/>
      <c r="C521" s="232"/>
      <c r="D521" s="232"/>
      <c r="E521" s="232"/>
      <c r="F521" s="192" t="s">
        <v>824</v>
      </c>
    </row>
    <row r="522" spans="1:6" x14ac:dyDescent="0.3">
      <c r="A522" s="605"/>
      <c r="B522" s="227"/>
      <c r="C522" s="227"/>
      <c r="D522" s="227"/>
      <c r="E522" s="227"/>
      <c r="F522" s="192" t="s">
        <v>821</v>
      </c>
    </row>
    <row r="523" spans="1:6" x14ac:dyDescent="0.3">
      <c r="A523" s="605"/>
      <c r="B523" s="227"/>
      <c r="C523" s="227"/>
      <c r="D523" s="227"/>
      <c r="E523" s="227"/>
      <c r="F523" s="192" t="s">
        <v>826</v>
      </c>
    </row>
    <row r="524" spans="1:6" x14ac:dyDescent="0.3">
      <c r="A524" s="605"/>
      <c r="B524" s="227"/>
      <c r="C524" s="227"/>
      <c r="D524" s="227"/>
      <c r="E524" s="227"/>
      <c r="F524" s="192" t="s">
        <v>825</v>
      </c>
    </row>
    <row r="525" spans="1:6" x14ac:dyDescent="0.3">
      <c r="A525" s="605"/>
      <c r="B525" s="227"/>
      <c r="C525" s="227"/>
      <c r="D525" s="227"/>
      <c r="E525" s="227"/>
      <c r="F525" s="192" t="s">
        <v>827</v>
      </c>
    </row>
    <row r="526" spans="1:6" x14ac:dyDescent="0.3">
      <c r="A526" s="598"/>
      <c r="B526" s="232"/>
      <c r="C526" s="232"/>
      <c r="D526" s="257"/>
      <c r="E526" s="257"/>
      <c r="F526" s="192" t="s">
        <v>828</v>
      </c>
    </row>
    <row r="527" spans="1:6" x14ac:dyDescent="0.3">
      <c r="A527" s="599"/>
      <c r="B527" s="227"/>
      <c r="C527" s="227"/>
      <c r="D527" s="228"/>
      <c r="E527" s="228"/>
      <c r="F527" s="601" t="s">
        <v>2130</v>
      </c>
    </row>
    <row r="528" spans="1:6" x14ac:dyDescent="0.3">
      <c r="A528" s="599"/>
      <c r="B528" s="227"/>
      <c r="C528" s="227"/>
      <c r="D528" s="228"/>
      <c r="E528" s="228"/>
      <c r="F528" s="601"/>
    </row>
    <row r="529" spans="1:6" x14ac:dyDescent="0.3">
      <c r="A529" s="599"/>
      <c r="B529" s="227"/>
      <c r="C529" s="227"/>
      <c r="D529" s="228"/>
      <c r="E529" s="228"/>
      <c r="F529" s="601"/>
    </row>
    <row r="530" spans="1:6" x14ac:dyDescent="0.3">
      <c r="A530" s="599"/>
      <c r="B530" s="227"/>
      <c r="C530" s="227"/>
      <c r="D530" s="228"/>
      <c r="E530" s="228"/>
      <c r="F530" s="601"/>
    </row>
    <row r="531" spans="1:6" x14ac:dyDescent="0.3">
      <c r="A531" s="599"/>
      <c r="B531" s="227"/>
      <c r="C531" s="227"/>
      <c r="D531" s="228"/>
      <c r="E531" s="228"/>
      <c r="F531" s="601"/>
    </row>
    <row r="532" spans="1:6" x14ac:dyDescent="0.3">
      <c r="A532" s="599"/>
      <c r="B532" s="227"/>
      <c r="C532" s="227"/>
      <c r="D532" s="228"/>
      <c r="E532" s="228"/>
      <c r="F532" s="601"/>
    </row>
    <row r="533" spans="1:6" x14ac:dyDescent="0.3">
      <c r="A533" s="599"/>
      <c r="B533" s="227"/>
      <c r="C533" s="227"/>
      <c r="D533" s="228"/>
      <c r="E533" s="228"/>
      <c r="F533" s="601"/>
    </row>
    <row r="534" spans="1:6" x14ac:dyDescent="0.3">
      <c r="A534" s="599"/>
      <c r="B534" s="227"/>
      <c r="C534" s="227"/>
      <c r="D534" s="228"/>
      <c r="E534" s="228"/>
      <c r="F534" s="601"/>
    </row>
    <row r="535" spans="1:6" x14ac:dyDescent="0.3">
      <c r="A535" s="599"/>
      <c r="B535" s="227"/>
      <c r="C535" s="227"/>
      <c r="D535" s="228"/>
      <c r="E535" s="228"/>
      <c r="F535" s="601"/>
    </row>
    <row r="536" spans="1:6" x14ac:dyDescent="0.3">
      <c r="A536" s="599"/>
      <c r="B536" s="227"/>
      <c r="C536" s="227"/>
      <c r="D536" s="228"/>
      <c r="E536" s="228"/>
      <c r="F536" s="601"/>
    </row>
    <row r="537" spans="1:6" x14ac:dyDescent="0.3">
      <c r="A537" s="599"/>
      <c r="B537" s="229"/>
      <c r="C537" s="227"/>
      <c r="D537" s="228"/>
      <c r="E537" s="228"/>
      <c r="F537" s="602"/>
    </row>
    <row r="538" spans="1:6" x14ac:dyDescent="0.3">
      <c r="A538" s="233" t="s">
        <v>6</v>
      </c>
      <c r="B538" s="234">
        <v>27152</v>
      </c>
      <c r="C538" s="223" t="s">
        <v>431</v>
      </c>
      <c r="D538" s="234"/>
      <c r="E538" s="234">
        <f>E509</f>
        <v>78800</v>
      </c>
      <c r="F538" s="603"/>
    </row>
    <row r="539" spans="1:6" x14ac:dyDescent="0.3">
      <c r="A539" s="552"/>
      <c r="B539" s="239"/>
      <c r="C539" s="239"/>
      <c r="D539" s="239"/>
      <c r="E539" s="239"/>
      <c r="F539" s="91"/>
    </row>
    <row r="540" spans="1:6" x14ac:dyDescent="0.3">
      <c r="A540" s="552"/>
      <c r="B540" s="239"/>
      <c r="C540" s="239"/>
      <c r="D540" s="239"/>
      <c r="E540" s="239"/>
      <c r="F540" s="91"/>
    </row>
    <row r="541" spans="1:6" x14ac:dyDescent="0.3">
      <c r="A541" s="552"/>
      <c r="B541" s="239"/>
      <c r="C541" s="239"/>
      <c r="D541" s="239"/>
      <c r="E541" s="239"/>
      <c r="F541" s="91"/>
    </row>
    <row r="542" spans="1:6" x14ac:dyDescent="0.3">
      <c r="A542" s="552"/>
      <c r="B542" s="239"/>
      <c r="C542" s="239"/>
      <c r="D542" s="239"/>
      <c r="E542" s="239"/>
      <c r="F542" s="91"/>
    </row>
    <row r="543" spans="1:6" x14ac:dyDescent="0.3">
      <c r="A543" s="552"/>
      <c r="B543" s="239"/>
      <c r="C543" s="239"/>
      <c r="D543" s="239"/>
      <c r="E543" s="239"/>
      <c r="F543" s="91"/>
    </row>
    <row r="544" spans="1:6" x14ac:dyDescent="0.3">
      <c r="A544" s="552"/>
      <c r="B544" s="239"/>
      <c r="C544" s="239"/>
      <c r="D544" s="239"/>
      <c r="E544" s="239"/>
      <c r="F544" s="91"/>
    </row>
    <row r="545" spans="1:6" x14ac:dyDescent="0.3">
      <c r="A545" s="552"/>
      <c r="B545" s="239"/>
      <c r="C545" s="239"/>
      <c r="D545" s="239"/>
      <c r="E545" s="239"/>
      <c r="F545" s="91"/>
    </row>
    <row r="546" spans="1:6" x14ac:dyDescent="0.3">
      <c r="A546" s="552"/>
      <c r="B546" s="239"/>
      <c r="C546" s="239"/>
      <c r="D546" s="239"/>
      <c r="E546" s="239"/>
      <c r="F546" s="91"/>
    </row>
    <row r="547" spans="1:6" x14ac:dyDescent="0.3">
      <c r="A547" s="1349" t="s">
        <v>127</v>
      </c>
      <c r="B547" s="1349"/>
      <c r="C547" s="1349"/>
      <c r="D547" s="1349"/>
      <c r="E547" s="1349"/>
      <c r="F547" s="1349"/>
    </row>
    <row r="548" spans="1:6" x14ac:dyDescent="0.3">
      <c r="A548" s="1350" t="s">
        <v>415</v>
      </c>
      <c r="B548" s="1350"/>
      <c r="C548" s="1350"/>
      <c r="D548" s="1350"/>
      <c r="E548" s="1350"/>
      <c r="F548" s="1350"/>
    </row>
    <row r="549" spans="1:6" x14ac:dyDescent="0.3">
      <c r="A549" s="1350" t="s">
        <v>45</v>
      </c>
      <c r="B549" s="1350"/>
      <c r="C549" s="1350"/>
      <c r="D549" s="1350"/>
      <c r="E549" s="1350"/>
      <c r="F549" s="1350"/>
    </row>
    <row r="550" spans="1:6" x14ac:dyDescent="0.3">
      <c r="A550" s="110" t="s">
        <v>534</v>
      </c>
      <c r="B550" s="49"/>
      <c r="C550" s="553"/>
      <c r="D550" s="553"/>
      <c r="E550" s="553"/>
      <c r="F550" s="553"/>
    </row>
    <row r="551" spans="1:6" x14ac:dyDescent="0.3">
      <c r="A551" s="110" t="s">
        <v>535</v>
      </c>
      <c r="B551" s="49"/>
      <c r="C551" s="553"/>
      <c r="D551" s="553"/>
      <c r="E551" s="553"/>
      <c r="F551" s="553"/>
    </row>
    <row r="552" spans="1:6" x14ac:dyDescent="0.3">
      <c r="A552" s="110" t="s">
        <v>536</v>
      </c>
      <c r="B552" s="49"/>
      <c r="C552" s="553"/>
      <c r="D552" s="553"/>
      <c r="E552" s="553"/>
      <c r="F552" s="553"/>
    </row>
    <row r="553" spans="1:6" x14ac:dyDescent="0.3">
      <c r="A553" s="110" t="s">
        <v>1323</v>
      </c>
      <c r="B553" s="49"/>
      <c r="C553" s="553"/>
      <c r="D553" s="553"/>
      <c r="E553" s="553"/>
      <c r="F553" s="553"/>
    </row>
    <row r="554" spans="1:6" x14ac:dyDescent="0.3">
      <c r="A554" s="49" t="s">
        <v>1324</v>
      </c>
      <c r="B554" s="22"/>
      <c r="C554" s="22"/>
      <c r="D554" s="22"/>
      <c r="E554" s="49" t="s">
        <v>1325</v>
      </c>
      <c r="F554" s="22"/>
    </row>
    <row r="555" spans="1:6" x14ac:dyDescent="0.3">
      <c r="A555" s="49"/>
      <c r="B555" s="22"/>
      <c r="C555" s="22"/>
      <c r="D555" s="22"/>
      <c r="E555" s="22"/>
      <c r="F555" s="22"/>
    </row>
    <row r="556" spans="1:6" x14ac:dyDescent="0.3">
      <c r="A556" s="45"/>
      <c r="B556" s="560" t="s">
        <v>17</v>
      </c>
      <c r="C556" s="1260" t="s">
        <v>416</v>
      </c>
      <c r="D556" s="1267"/>
      <c r="E556" s="1261"/>
      <c r="F556" s="62"/>
    </row>
    <row r="557" spans="1:6" x14ac:dyDescent="0.3">
      <c r="A557" s="63" t="s">
        <v>47</v>
      </c>
      <c r="B557" s="561" t="s">
        <v>113</v>
      </c>
      <c r="C557" s="45" t="s">
        <v>114</v>
      </c>
      <c r="D557" s="45" t="s">
        <v>115</v>
      </c>
      <c r="E557" s="45" t="s">
        <v>116</v>
      </c>
      <c r="F557" s="64" t="s">
        <v>48</v>
      </c>
    </row>
    <row r="558" spans="1:6" x14ac:dyDescent="0.3">
      <c r="A558" s="562"/>
      <c r="B558" s="561" t="s">
        <v>188</v>
      </c>
      <c r="C558" s="46" t="s">
        <v>117</v>
      </c>
      <c r="D558" s="46" t="s">
        <v>118</v>
      </c>
      <c r="E558" s="46" t="s">
        <v>119</v>
      </c>
      <c r="F558" s="563"/>
    </row>
    <row r="559" spans="1:6" ht="19.5" thickBot="1" x14ac:dyDescent="0.35">
      <c r="A559" s="564" t="s">
        <v>540</v>
      </c>
      <c r="B559" s="74" t="s">
        <v>580</v>
      </c>
      <c r="C559" s="74" t="s">
        <v>431</v>
      </c>
      <c r="D559" s="74"/>
      <c r="E559" s="74">
        <f>E561+E567+E572</f>
        <v>23200</v>
      </c>
      <c r="F559" s="565"/>
    </row>
    <row r="560" spans="1:6" ht="19.5" thickTop="1" x14ac:dyDescent="0.3">
      <c r="A560" s="566" t="s">
        <v>588</v>
      </c>
      <c r="B560" s="167" t="s">
        <v>42</v>
      </c>
      <c r="C560" s="75"/>
      <c r="D560" s="168"/>
      <c r="E560" s="168">
        <f>E561</f>
        <v>14400</v>
      </c>
      <c r="F560" s="567" t="s">
        <v>431</v>
      </c>
    </row>
    <row r="561" spans="1:6" x14ac:dyDescent="0.3">
      <c r="A561" s="612" t="s">
        <v>589</v>
      </c>
      <c r="B561" s="81" t="s">
        <v>431</v>
      </c>
      <c r="C561" s="81"/>
      <c r="D561" s="82"/>
      <c r="E561" s="82">
        <f>14400</f>
        <v>14400</v>
      </c>
      <c r="F561" s="613" t="s">
        <v>1326</v>
      </c>
    </row>
    <row r="562" spans="1:6" x14ac:dyDescent="0.3">
      <c r="A562" s="578" t="s">
        <v>431</v>
      </c>
      <c r="B562" s="76" t="s">
        <v>431</v>
      </c>
      <c r="C562" s="76"/>
      <c r="D562" s="77"/>
      <c r="E562" s="77" t="s">
        <v>431</v>
      </c>
      <c r="F562" s="613" t="s">
        <v>1327</v>
      </c>
    </row>
    <row r="563" spans="1:6" x14ac:dyDescent="0.3">
      <c r="A563" s="571"/>
      <c r="B563" s="76"/>
      <c r="C563" s="76"/>
      <c r="D563" s="77"/>
      <c r="E563" s="77"/>
      <c r="F563" s="613" t="s">
        <v>431</v>
      </c>
    </row>
    <row r="564" spans="1:6" x14ac:dyDescent="0.3">
      <c r="A564" s="571"/>
      <c r="B564" s="76"/>
      <c r="C564" s="76"/>
      <c r="D564" s="77"/>
      <c r="E564" s="77"/>
      <c r="F564" s="613" t="s">
        <v>431</v>
      </c>
    </row>
    <row r="565" spans="1:6" x14ac:dyDescent="0.3">
      <c r="A565" s="571"/>
      <c r="B565" s="76"/>
      <c r="C565" s="76"/>
      <c r="D565" s="77"/>
      <c r="E565" s="77"/>
      <c r="F565" s="613" t="s">
        <v>42</v>
      </c>
    </row>
    <row r="566" spans="1:6" x14ac:dyDescent="0.3">
      <c r="A566" s="571"/>
      <c r="B566" s="207"/>
      <c r="C566" s="76"/>
      <c r="D566" s="77"/>
      <c r="E566" s="77"/>
      <c r="F566" s="613" t="s">
        <v>431</v>
      </c>
    </row>
    <row r="567" spans="1:6" x14ac:dyDescent="0.3">
      <c r="A567" s="566" t="s">
        <v>590</v>
      </c>
      <c r="B567" s="75" t="s">
        <v>431</v>
      </c>
      <c r="C567" s="75" t="s">
        <v>431</v>
      </c>
      <c r="D567" s="75"/>
      <c r="E567" s="75">
        <v>4800</v>
      </c>
      <c r="F567" s="567" t="s">
        <v>431</v>
      </c>
    </row>
    <row r="568" spans="1:6" x14ac:dyDescent="0.3">
      <c r="A568" s="612" t="s">
        <v>781</v>
      </c>
      <c r="B568" s="158"/>
      <c r="C568" s="158"/>
      <c r="D568" s="158"/>
      <c r="E568" s="158">
        <v>4800</v>
      </c>
      <c r="F568" s="614" t="s">
        <v>542</v>
      </c>
    </row>
    <row r="569" spans="1:6" x14ac:dyDescent="0.3">
      <c r="A569" s="29" t="s">
        <v>431</v>
      </c>
      <c r="B569" s="79" t="s">
        <v>431</v>
      </c>
      <c r="C569" s="79"/>
      <c r="D569" s="79"/>
      <c r="E569" s="79" t="s">
        <v>431</v>
      </c>
      <c r="F569" s="579" t="s">
        <v>1329</v>
      </c>
    </row>
    <row r="570" spans="1:6" x14ac:dyDescent="0.3">
      <c r="A570" s="29"/>
      <c r="B570" s="79"/>
      <c r="C570" s="79"/>
      <c r="D570" s="79"/>
      <c r="E570" s="79"/>
      <c r="F570" s="29" t="s">
        <v>1080</v>
      </c>
    </row>
    <row r="571" spans="1:6" x14ac:dyDescent="0.3">
      <c r="A571" s="29"/>
      <c r="B571" s="79"/>
      <c r="C571" s="79"/>
      <c r="D571" s="79"/>
      <c r="E571" s="79"/>
      <c r="F571" s="29" t="s">
        <v>431</v>
      </c>
    </row>
    <row r="572" spans="1:6" x14ac:dyDescent="0.3">
      <c r="A572" s="566" t="s">
        <v>596</v>
      </c>
      <c r="B572" s="75" t="s">
        <v>431</v>
      </c>
      <c r="C572" s="75" t="s">
        <v>431</v>
      </c>
      <c r="D572" s="75"/>
      <c r="E572" s="75">
        <v>4000</v>
      </c>
      <c r="F572" s="567" t="s">
        <v>431</v>
      </c>
    </row>
    <row r="573" spans="1:6" x14ac:dyDescent="0.3">
      <c r="A573" s="29" t="s">
        <v>592</v>
      </c>
      <c r="B573" s="79"/>
      <c r="C573" s="79"/>
      <c r="D573" s="79"/>
      <c r="E573" s="79">
        <v>4000</v>
      </c>
      <c r="F573" s="29" t="s">
        <v>1330</v>
      </c>
    </row>
    <row r="574" spans="1:6" x14ac:dyDescent="0.3">
      <c r="A574" s="29"/>
      <c r="B574" s="79"/>
      <c r="C574" s="79"/>
      <c r="D574" s="79"/>
      <c r="E574" s="79"/>
      <c r="F574" s="169" t="s">
        <v>1331</v>
      </c>
    </row>
    <row r="575" spans="1:6" x14ac:dyDescent="0.3">
      <c r="A575" s="551"/>
      <c r="B575" s="76"/>
      <c r="C575" s="76"/>
      <c r="D575" s="76"/>
      <c r="E575" s="76"/>
      <c r="F575" s="169" t="s">
        <v>1332</v>
      </c>
    </row>
    <row r="576" spans="1:6" x14ac:dyDescent="0.3">
      <c r="A576" s="551"/>
      <c r="B576" s="76"/>
      <c r="C576" s="76" t="s">
        <v>431</v>
      </c>
      <c r="D576" s="76"/>
      <c r="E576" s="76"/>
      <c r="F576" s="169" t="s">
        <v>431</v>
      </c>
    </row>
    <row r="577" spans="1:6" x14ac:dyDescent="0.3">
      <c r="A577" s="551"/>
      <c r="B577" s="76"/>
      <c r="C577" s="76" t="s">
        <v>431</v>
      </c>
      <c r="D577" s="76"/>
      <c r="E577" s="76"/>
      <c r="F577" s="169" t="s">
        <v>431</v>
      </c>
    </row>
    <row r="578" spans="1:6" x14ac:dyDescent="0.3">
      <c r="A578" s="551"/>
      <c r="B578" s="76"/>
      <c r="C578" s="76"/>
      <c r="D578" s="76"/>
      <c r="E578" s="76"/>
      <c r="F578" s="169" t="s">
        <v>431</v>
      </c>
    </row>
    <row r="579" spans="1:6" x14ac:dyDescent="0.3">
      <c r="A579" s="578"/>
      <c r="B579" s="79"/>
      <c r="C579" s="79"/>
      <c r="D579" s="80"/>
      <c r="E579" s="80"/>
      <c r="F579" s="169" t="s">
        <v>42</v>
      </c>
    </row>
    <row r="580" spans="1:6" x14ac:dyDescent="0.3">
      <c r="A580" s="571"/>
      <c r="B580" s="76"/>
      <c r="C580" s="76"/>
      <c r="D580" s="77"/>
      <c r="E580" s="77"/>
      <c r="F580" s="29"/>
    </row>
    <row r="581" spans="1:6" x14ac:dyDescent="0.3">
      <c r="A581" s="571"/>
      <c r="B581" s="76"/>
      <c r="C581" s="76"/>
      <c r="D581" s="77"/>
      <c r="E581" s="77"/>
      <c r="F581" s="29"/>
    </row>
    <row r="582" spans="1:6" x14ac:dyDescent="0.3">
      <c r="A582" s="571"/>
      <c r="B582" s="76"/>
      <c r="C582" s="76"/>
      <c r="D582" s="77"/>
      <c r="E582" s="77"/>
      <c r="F582" s="29"/>
    </row>
    <row r="583" spans="1:6" x14ac:dyDescent="0.3">
      <c r="A583" s="571"/>
      <c r="B583" s="76"/>
      <c r="C583" s="76"/>
      <c r="D583" s="77"/>
      <c r="E583" s="77"/>
      <c r="F583" s="29"/>
    </row>
    <row r="584" spans="1:6" x14ac:dyDescent="0.3">
      <c r="A584" s="571"/>
      <c r="B584" s="76"/>
      <c r="C584" s="76"/>
      <c r="D584" s="77"/>
      <c r="E584" s="77"/>
      <c r="F584" s="29"/>
    </row>
    <row r="585" spans="1:6" x14ac:dyDescent="0.3">
      <c r="A585" s="571"/>
      <c r="B585" s="76"/>
      <c r="C585" s="76"/>
      <c r="D585" s="77"/>
      <c r="E585" s="77"/>
      <c r="F585" s="29"/>
    </row>
    <row r="586" spans="1:6" x14ac:dyDescent="0.3">
      <c r="A586" s="571"/>
      <c r="B586" s="76"/>
      <c r="C586" s="76"/>
      <c r="D586" s="77"/>
      <c r="E586" s="77"/>
      <c r="F586" s="29"/>
    </row>
    <row r="587" spans="1:6" x14ac:dyDescent="0.3">
      <c r="A587" s="571"/>
      <c r="B587" s="76"/>
      <c r="C587" s="76"/>
      <c r="D587" s="77"/>
      <c r="E587" s="77"/>
      <c r="F587" s="29"/>
    </row>
    <row r="588" spans="1:6" x14ac:dyDescent="0.3">
      <c r="A588" s="571"/>
      <c r="B588" s="76"/>
      <c r="C588" s="76"/>
      <c r="D588" s="77"/>
      <c r="E588" s="77"/>
      <c r="F588" s="29"/>
    </row>
    <row r="589" spans="1:6" x14ac:dyDescent="0.3">
      <c r="A589" s="571"/>
      <c r="B589" s="76"/>
      <c r="C589" s="76"/>
      <c r="D589" s="77"/>
      <c r="E589" s="77"/>
      <c r="F589" s="29"/>
    </row>
    <row r="590" spans="1:6" x14ac:dyDescent="0.3">
      <c r="A590" s="571"/>
      <c r="B590" s="207"/>
      <c r="C590" s="76"/>
      <c r="D590" s="77"/>
      <c r="E590" s="77"/>
      <c r="F590" s="572"/>
    </row>
    <row r="591" spans="1:6" x14ac:dyDescent="0.3">
      <c r="A591" s="65" t="s">
        <v>6</v>
      </c>
      <c r="B591" s="83" t="s">
        <v>1328</v>
      </c>
      <c r="C591" s="75" t="s">
        <v>431</v>
      </c>
      <c r="D591" s="83"/>
      <c r="E591" s="83">
        <f>E559</f>
        <v>23200</v>
      </c>
      <c r="F591" s="584"/>
    </row>
    <row r="592" spans="1:6" x14ac:dyDescent="0.3">
      <c r="A592" s="553"/>
      <c r="B592" s="141"/>
      <c r="C592" s="141"/>
      <c r="D592" s="141"/>
      <c r="E592" s="141"/>
      <c r="F592" s="49"/>
    </row>
    <row r="593" spans="1:6" x14ac:dyDescent="0.3">
      <c r="A593" s="553"/>
      <c r="B593" s="141"/>
      <c r="C593" s="141"/>
      <c r="D593" s="141"/>
      <c r="E593" s="141"/>
      <c r="F593" s="49"/>
    </row>
    <row r="594" spans="1:6" x14ac:dyDescent="0.3">
      <c r="A594" s="553"/>
      <c r="B594" s="141"/>
      <c r="C594" s="141"/>
      <c r="D594" s="141"/>
      <c r="E594" s="141"/>
      <c r="F594" s="49"/>
    </row>
    <row r="595" spans="1:6" x14ac:dyDescent="0.3">
      <c r="A595" s="553"/>
      <c r="B595" s="141"/>
      <c r="C595" s="141"/>
      <c r="D595" s="141"/>
      <c r="E595" s="141"/>
      <c r="F595" s="49"/>
    </row>
    <row r="596" spans="1:6" x14ac:dyDescent="0.3">
      <c r="A596" s="553"/>
      <c r="B596" s="141"/>
      <c r="C596" s="141"/>
      <c r="D596" s="141"/>
      <c r="E596" s="141"/>
      <c r="F596" s="49"/>
    </row>
    <row r="597" spans="1:6" x14ac:dyDescent="0.3">
      <c r="A597" s="1345" t="s">
        <v>127</v>
      </c>
      <c r="B597" s="1345"/>
      <c r="C597" s="1345"/>
      <c r="D597" s="1345"/>
      <c r="E597" s="1345"/>
      <c r="F597" s="1345"/>
    </row>
    <row r="598" spans="1:6" x14ac:dyDescent="0.3">
      <c r="A598" s="1344" t="s">
        <v>415</v>
      </c>
      <c r="B598" s="1344"/>
      <c r="C598" s="1344"/>
      <c r="D598" s="1344"/>
      <c r="E598" s="1344"/>
      <c r="F598" s="1344"/>
    </row>
    <row r="599" spans="1:6" x14ac:dyDescent="0.3">
      <c r="A599" s="1344" t="s">
        <v>45</v>
      </c>
      <c r="B599" s="1344"/>
      <c r="C599" s="1344"/>
      <c r="D599" s="1344"/>
      <c r="E599" s="1344"/>
      <c r="F599" s="1344"/>
    </row>
    <row r="600" spans="1:6" x14ac:dyDescent="0.3">
      <c r="A600" s="214" t="s">
        <v>534</v>
      </c>
      <c r="B600" s="91"/>
      <c r="C600" s="552"/>
      <c r="D600" s="552"/>
      <c r="E600" s="552"/>
      <c r="F600" s="552"/>
    </row>
    <row r="601" spans="1:6" x14ac:dyDescent="0.3">
      <c r="A601" s="214" t="s">
        <v>535</v>
      </c>
      <c r="B601" s="91"/>
      <c r="C601" s="552"/>
      <c r="D601" s="552"/>
      <c r="E601" s="552"/>
      <c r="F601" s="552"/>
    </row>
    <row r="602" spans="1:6" x14ac:dyDescent="0.3">
      <c r="A602" s="214" t="s">
        <v>536</v>
      </c>
      <c r="B602" s="91"/>
      <c r="C602" s="552"/>
      <c r="D602" s="552"/>
      <c r="E602" s="552"/>
      <c r="F602" s="552"/>
    </row>
    <row r="603" spans="1:6" x14ac:dyDescent="0.3">
      <c r="A603" s="214" t="s">
        <v>600</v>
      </c>
      <c r="B603" s="91"/>
      <c r="C603" s="552"/>
      <c r="D603" s="552"/>
      <c r="E603" s="552"/>
      <c r="F603" s="552"/>
    </row>
    <row r="604" spans="1:6" x14ac:dyDescent="0.3">
      <c r="A604" s="91" t="s">
        <v>1333</v>
      </c>
      <c r="B604" s="587"/>
      <c r="C604" s="587"/>
      <c r="D604" s="587"/>
      <c r="E604" s="91" t="s">
        <v>829</v>
      </c>
      <c r="F604" s="587"/>
    </row>
    <row r="605" spans="1:6" x14ac:dyDescent="0.3">
      <c r="A605" s="91" t="s">
        <v>46</v>
      </c>
      <c r="B605" s="587"/>
      <c r="C605" s="587"/>
      <c r="D605" s="587"/>
      <c r="E605" s="587"/>
      <c r="F605" s="587"/>
    </row>
    <row r="606" spans="1:6" x14ac:dyDescent="0.3">
      <c r="A606" s="216"/>
      <c r="B606" s="588" t="s">
        <v>17</v>
      </c>
      <c r="C606" s="1346" t="s">
        <v>416</v>
      </c>
      <c r="D606" s="1347"/>
      <c r="E606" s="1348"/>
      <c r="F606" s="217"/>
    </row>
    <row r="607" spans="1:6" x14ac:dyDescent="0.3">
      <c r="A607" s="218" t="s">
        <v>47</v>
      </c>
      <c r="B607" s="589" t="s">
        <v>113</v>
      </c>
      <c r="C607" s="216" t="s">
        <v>114</v>
      </c>
      <c r="D607" s="216" t="s">
        <v>115</v>
      </c>
      <c r="E607" s="216" t="s">
        <v>116</v>
      </c>
      <c r="F607" s="220" t="s">
        <v>48</v>
      </c>
    </row>
    <row r="608" spans="1:6" x14ac:dyDescent="0.3">
      <c r="A608" s="590"/>
      <c r="B608" s="589" t="s">
        <v>188</v>
      </c>
      <c r="C608" s="219" t="s">
        <v>117</v>
      </c>
      <c r="D608" s="219" t="s">
        <v>118</v>
      </c>
      <c r="E608" s="219" t="s">
        <v>119</v>
      </c>
      <c r="F608" s="591"/>
    </row>
    <row r="609" spans="1:6" ht="19.5" thickBot="1" x14ac:dyDescent="0.35">
      <c r="A609" s="592" t="s">
        <v>540</v>
      </c>
      <c r="B609" s="221">
        <v>52140</v>
      </c>
      <c r="C609" s="221" t="s">
        <v>431</v>
      </c>
      <c r="D609" s="221">
        <v>104500</v>
      </c>
      <c r="E609" s="221" t="s">
        <v>431</v>
      </c>
      <c r="F609" s="593"/>
    </row>
    <row r="610" spans="1:6" ht="19.5" thickTop="1" x14ac:dyDescent="0.3">
      <c r="A610" s="594" t="s">
        <v>588</v>
      </c>
      <c r="B610" s="223">
        <v>0</v>
      </c>
      <c r="C610" s="223"/>
      <c r="D610" s="258" t="s">
        <v>830</v>
      </c>
      <c r="E610" s="224"/>
      <c r="F610" s="595" t="s">
        <v>431</v>
      </c>
    </row>
    <row r="611" spans="1:6" x14ac:dyDescent="0.3">
      <c r="A611" s="596" t="s">
        <v>589</v>
      </c>
      <c r="B611" s="225">
        <v>0</v>
      </c>
      <c r="C611" s="225"/>
      <c r="D611" s="259" t="s">
        <v>830</v>
      </c>
      <c r="E611" s="226"/>
      <c r="F611" s="597" t="s">
        <v>431</v>
      </c>
    </row>
    <row r="612" spans="1:6" x14ac:dyDescent="0.3">
      <c r="A612" s="598" t="s">
        <v>431</v>
      </c>
      <c r="B612" s="227" t="s">
        <v>431</v>
      </c>
      <c r="C612" s="227"/>
      <c r="D612" s="228" t="s">
        <v>431</v>
      </c>
      <c r="E612" s="228"/>
      <c r="F612" s="597" t="s">
        <v>431</v>
      </c>
    </row>
    <row r="613" spans="1:6" x14ac:dyDescent="0.3">
      <c r="A613" s="599"/>
      <c r="B613" s="227"/>
      <c r="C613" s="227"/>
      <c r="D613" s="228"/>
      <c r="E613" s="228"/>
      <c r="F613" s="597" t="s">
        <v>431</v>
      </c>
    </row>
    <row r="614" spans="1:6" x14ac:dyDescent="0.3">
      <c r="A614" s="594" t="s">
        <v>590</v>
      </c>
      <c r="B614" s="223">
        <v>45000</v>
      </c>
      <c r="C614" s="223">
        <f>SUM(C615:C615)</f>
        <v>0</v>
      </c>
      <c r="D614" s="223">
        <v>93500</v>
      </c>
      <c r="E614" s="223">
        <f>SUM(E615:E615)</f>
        <v>0</v>
      </c>
      <c r="F614" s="595" t="s">
        <v>431</v>
      </c>
    </row>
    <row r="615" spans="1:6" x14ac:dyDescent="0.3">
      <c r="A615" s="607" t="s">
        <v>634</v>
      </c>
      <c r="B615" s="225">
        <v>45000</v>
      </c>
      <c r="C615" s="225"/>
      <c r="D615" s="226">
        <v>93500</v>
      </c>
      <c r="E615" s="226"/>
      <c r="F615" s="615" t="s">
        <v>834</v>
      </c>
    </row>
    <row r="616" spans="1:6" x14ac:dyDescent="0.3">
      <c r="A616" s="260" t="s">
        <v>431</v>
      </c>
      <c r="B616" s="261" t="s">
        <v>431</v>
      </c>
      <c r="C616" s="261"/>
      <c r="D616" s="262" t="s">
        <v>431</v>
      </c>
      <c r="E616" s="262"/>
      <c r="F616" s="263" t="s">
        <v>831</v>
      </c>
    </row>
    <row r="617" spans="1:6" x14ac:dyDescent="0.3">
      <c r="A617" s="590" t="s">
        <v>431</v>
      </c>
      <c r="B617" s="230" t="s">
        <v>431</v>
      </c>
      <c r="C617" s="230"/>
      <c r="D617" s="231" t="s">
        <v>431</v>
      </c>
      <c r="E617" s="231"/>
      <c r="F617" s="608" t="s">
        <v>832</v>
      </c>
    </row>
    <row r="618" spans="1:6" x14ac:dyDescent="0.3">
      <c r="A618" s="599"/>
      <c r="B618" s="227"/>
      <c r="C618" s="227"/>
      <c r="D618" s="228"/>
      <c r="E618" s="228"/>
      <c r="F618" s="608" t="s">
        <v>833</v>
      </c>
    </row>
    <row r="619" spans="1:6" x14ac:dyDescent="0.3">
      <c r="A619" s="599"/>
      <c r="B619" s="227"/>
      <c r="C619" s="227"/>
      <c r="D619" s="228"/>
      <c r="E619" s="228"/>
      <c r="F619" s="608" t="s">
        <v>2131</v>
      </c>
    </row>
    <row r="620" spans="1:6" x14ac:dyDescent="0.3">
      <c r="A620" s="599"/>
      <c r="B620" s="227"/>
      <c r="C620" s="227"/>
      <c r="D620" s="228"/>
      <c r="E620" s="228"/>
      <c r="F620" s="601" t="s">
        <v>431</v>
      </c>
    </row>
    <row r="621" spans="1:6" x14ac:dyDescent="0.3">
      <c r="A621" s="594" t="s">
        <v>596</v>
      </c>
      <c r="B621" s="223">
        <v>7140</v>
      </c>
      <c r="C621" s="223">
        <f>SUM(C622:C622)</f>
        <v>0</v>
      </c>
      <c r="D621" s="223">
        <v>11000</v>
      </c>
      <c r="E621" s="223">
        <f>SUM(E622:E622)</f>
        <v>0</v>
      </c>
      <c r="F621" s="595"/>
    </row>
    <row r="622" spans="1:6" x14ac:dyDescent="0.3">
      <c r="A622" s="260" t="s">
        <v>782</v>
      </c>
      <c r="B622" s="264">
        <v>7140</v>
      </c>
      <c r="C622" s="264"/>
      <c r="D622" s="265">
        <v>11000</v>
      </c>
      <c r="E622" s="265"/>
      <c r="F622" s="263" t="s">
        <v>835</v>
      </c>
    </row>
    <row r="623" spans="1:6" x14ac:dyDescent="0.3">
      <c r="A623" s="599"/>
      <c r="B623" s="227"/>
      <c r="C623" s="227"/>
      <c r="D623" s="228"/>
      <c r="E623" s="228"/>
      <c r="F623" s="601" t="s">
        <v>837</v>
      </c>
    </row>
    <row r="624" spans="1:6" x14ac:dyDescent="0.3">
      <c r="A624" s="599"/>
      <c r="B624" s="227"/>
      <c r="C624" s="227"/>
      <c r="D624" s="228"/>
      <c r="E624" s="228"/>
      <c r="F624" s="601" t="s">
        <v>836</v>
      </c>
    </row>
    <row r="625" spans="1:6" x14ac:dyDescent="0.3">
      <c r="A625" s="599"/>
      <c r="B625" s="227"/>
      <c r="C625" s="227"/>
      <c r="D625" s="228"/>
      <c r="E625" s="228"/>
      <c r="F625" s="601" t="s">
        <v>838</v>
      </c>
    </row>
    <row r="626" spans="1:6" x14ac:dyDescent="0.3">
      <c r="A626" s="599"/>
      <c r="B626" s="227"/>
      <c r="C626" s="227"/>
      <c r="D626" s="228"/>
      <c r="E626" s="228"/>
      <c r="F626" s="601" t="s">
        <v>591</v>
      </c>
    </row>
    <row r="627" spans="1:6" x14ac:dyDescent="0.3">
      <c r="A627" s="599"/>
      <c r="B627" s="227"/>
      <c r="C627" s="227"/>
      <c r="D627" s="228"/>
      <c r="E627" s="228"/>
      <c r="F627" s="601" t="s">
        <v>2132</v>
      </c>
    </row>
    <row r="628" spans="1:6" x14ac:dyDescent="0.3">
      <c r="A628" s="599"/>
      <c r="B628" s="227"/>
      <c r="C628" s="227"/>
      <c r="D628" s="228"/>
      <c r="E628" s="228"/>
      <c r="F628" s="601"/>
    </row>
    <row r="629" spans="1:6" x14ac:dyDescent="0.3">
      <c r="A629" s="599"/>
      <c r="B629" s="227"/>
      <c r="C629" s="227"/>
      <c r="D629" s="228"/>
      <c r="E629" s="228"/>
      <c r="F629" s="601"/>
    </row>
    <row r="630" spans="1:6" x14ac:dyDescent="0.3">
      <c r="A630" s="599"/>
      <c r="B630" s="227"/>
      <c r="C630" s="227"/>
      <c r="D630" s="228"/>
      <c r="E630" s="228"/>
      <c r="F630" s="601"/>
    </row>
    <row r="631" spans="1:6" x14ac:dyDescent="0.3">
      <c r="A631" s="599"/>
      <c r="B631" s="227"/>
      <c r="C631" s="227"/>
      <c r="D631" s="228"/>
      <c r="E631" s="228"/>
      <c r="F631" s="601"/>
    </row>
    <row r="632" spans="1:6" x14ac:dyDescent="0.3">
      <c r="A632" s="599"/>
      <c r="B632" s="227"/>
      <c r="C632" s="227"/>
      <c r="D632" s="228"/>
      <c r="E632" s="228"/>
      <c r="F632" s="601"/>
    </row>
    <row r="633" spans="1:6" x14ac:dyDescent="0.3">
      <c r="A633" s="599"/>
      <c r="B633" s="227"/>
      <c r="C633" s="227"/>
      <c r="D633" s="228"/>
      <c r="E633" s="228"/>
      <c r="F633" s="601"/>
    </row>
    <row r="634" spans="1:6" x14ac:dyDescent="0.3">
      <c r="A634" s="599"/>
      <c r="B634" s="227"/>
      <c r="C634" s="227"/>
      <c r="D634" s="228"/>
      <c r="E634" s="228"/>
      <c r="F634" s="601"/>
    </row>
    <row r="635" spans="1:6" x14ac:dyDescent="0.3">
      <c r="A635" s="599"/>
      <c r="B635" s="227"/>
      <c r="C635" s="227"/>
      <c r="D635" s="228"/>
      <c r="E635" s="228"/>
      <c r="F635" s="601"/>
    </row>
    <row r="636" spans="1:6" x14ac:dyDescent="0.3">
      <c r="A636" s="599"/>
      <c r="B636" s="227"/>
      <c r="C636" s="227"/>
      <c r="D636" s="228"/>
      <c r="E636" s="228"/>
      <c r="F636" s="601"/>
    </row>
    <row r="637" spans="1:6" x14ac:dyDescent="0.3">
      <c r="A637" s="599"/>
      <c r="B637" s="227"/>
      <c r="C637" s="227"/>
      <c r="D637" s="228"/>
      <c r="E637" s="228"/>
      <c r="F637" s="601"/>
    </row>
    <row r="638" spans="1:6" x14ac:dyDescent="0.3">
      <c r="A638" s="599"/>
      <c r="B638" s="227"/>
      <c r="C638" s="227"/>
      <c r="D638" s="228"/>
      <c r="E638" s="228"/>
      <c r="F638" s="601"/>
    </row>
    <row r="639" spans="1:6" x14ac:dyDescent="0.3">
      <c r="A639" s="599"/>
      <c r="B639" s="229"/>
      <c r="C639" s="227"/>
      <c r="D639" s="228"/>
      <c r="E639" s="228"/>
      <c r="F639" s="602"/>
    </row>
    <row r="640" spans="1:6" x14ac:dyDescent="0.3">
      <c r="A640" s="233" t="s">
        <v>6</v>
      </c>
      <c r="B640" s="234">
        <v>52140</v>
      </c>
      <c r="C640" s="223" t="s">
        <v>431</v>
      </c>
      <c r="D640" s="234">
        <v>104500</v>
      </c>
      <c r="E640" s="223" t="s">
        <v>431</v>
      </c>
      <c r="F640" s="603"/>
    </row>
    <row r="641" spans="1:6" x14ac:dyDescent="0.3">
      <c r="A641" s="552"/>
      <c r="B641" s="239"/>
      <c r="C641" s="249"/>
      <c r="D641" s="239"/>
      <c r="E641" s="249"/>
      <c r="F641" s="91"/>
    </row>
    <row r="642" spans="1:6" x14ac:dyDescent="0.3">
      <c r="A642" s="552"/>
      <c r="B642" s="239"/>
      <c r="C642" s="249"/>
      <c r="D642" s="239"/>
      <c r="E642" s="249"/>
      <c r="F642" s="91"/>
    </row>
    <row r="643" spans="1:6" x14ac:dyDescent="0.3">
      <c r="A643" s="552"/>
      <c r="B643" s="239"/>
      <c r="C643" s="249"/>
      <c r="D643" s="239"/>
      <c r="E643" s="249"/>
      <c r="F643" s="91"/>
    </row>
    <row r="644" spans="1:6" x14ac:dyDescent="0.3">
      <c r="A644" s="552"/>
      <c r="B644" s="239"/>
      <c r="C644" s="249"/>
      <c r="D644" s="239"/>
      <c r="E644" s="249"/>
      <c r="F644" s="91"/>
    </row>
    <row r="645" spans="1:6" x14ac:dyDescent="0.3">
      <c r="A645" s="552"/>
      <c r="B645" s="239"/>
      <c r="C645" s="249"/>
      <c r="D645" s="239"/>
      <c r="E645" s="249"/>
      <c r="F645" s="91"/>
    </row>
    <row r="646" spans="1:6" x14ac:dyDescent="0.3">
      <c r="A646" s="552"/>
      <c r="B646" s="239"/>
      <c r="C646" s="249"/>
      <c r="D646" s="239"/>
      <c r="E646" s="249"/>
      <c r="F646" s="91"/>
    </row>
    <row r="647" spans="1:6" x14ac:dyDescent="0.3">
      <c r="A647" s="552"/>
      <c r="B647" s="239"/>
      <c r="C647" s="249"/>
      <c r="D647" s="239"/>
      <c r="E647" s="249"/>
      <c r="F647" s="91"/>
    </row>
    <row r="648" spans="1:6" x14ac:dyDescent="0.3">
      <c r="A648" s="1345" t="s">
        <v>127</v>
      </c>
      <c r="B648" s="1345"/>
      <c r="C648" s="1345"/>
      <c r="D648" s="1345"/>
      <c r="E648" s="1345"/>
      <c r="F648" s="1345"/>
    </row>
    <row r="649" spans="1:6" x14ac:dyDescent="0.3">
      <c r="A649" s="1344" t="s">
        <v>415</v>
      </c>
      <c r="B649" s="1344"/>
      <c r="C649" s="1344"/>
      <c r="D649" s="1344"/>
      <c r="E649" s="1344"/>
      <c r="F649" s="1344"/>
    </row>
    <row r="650" spans="1:6" x14ac:dyDescent="0.3">
      <c r="A650" s="1344" t="s">
        <v>45</v>
      </c>
      <c r="B650" s="1344"/>
      <c r="C650" s="1344"/>
      <c r="D650" s="1344"/>
      <c r="E650" s="1344"/>
      <c r="F650" s="1344"/>
    </row>
    <row r="651" spans="1:6" x14ac:dyDescent="0.3">
      <c r="A651" s="214" t="s">
        <v>534</v>
      </c>
      <c r="B651" s="91"/>
      <c r="C651" s="552"/>
      <c r="D651" s="552"/>
      <c r="E651" s="552"/>
      <c r="F651" s="552"/>
    </row>
    <row r="652" spans="1:6" x14ac:dyDescent="0.3">
      <c r="A652" s="214" t="s">
        <v>535</v>
      </c>
      <c r="B652" s="91"/>
      <c r="C652" s="552"/>
      <c r="D652" s="552"/>
      <c r="E652" s="552"/>
      <c r="F652" s="552"/>
    </row>
    <row r="653" spans="1:6" x14ac:dyDescent="0.3">
      <c r="A653" s="214" t="s">
        <v>536</v>
      </c>
      <c r="B653" s="91"/>
      <c r="C653" s="552"/>
      <c r="D653" s="552"/>
      <c r="E653" s="552"/>
      <c r="F653" s="552" t="s">
        <v>602</v>
      </c>
    </row>
    <row r="654" spans="1:6" x14ac:dyDescent="0.3">
      <c r="A654" s="214" t="s">
        <v>601</v>
      </c>
      <c r="B654" s="91"/>
      <c r="C654" s="552"/>
      <c r="D654" s="552"/>
      <c r="E654" s="552"/>
      <c r="F654" s="552"/>
    </row>
    <row r="655" spans="1:6" x14ac:dyDescent="0.3">
      <c r="A655" s="91" t="s">
        <v>1334</v>
      </c>
      <c r="B655" s="587"/>
      <c r="C655" s="587"/>
      <c r="D655" s="587"/>
      <c r="E655" s="587"/>
      <c r="F655" s="587" t="s">
        <v>431</v>
      </c>
    </row>
    <row r="656" spans="1:6" x14ac:dyDescent="0.3">
      <c r="A656" s="91" t="s">
        <v>46</v>
      </c>
      <c r="B656" s="587"/>
      <c r="C656" s="587"/>
      <c r="D656" s="587"/>
      <c r="E656" s="91" t="s">
        <v>849</v>
      </c>
      <c r="F656" s="587"/>
    </row>
    <row r="657" spans="1:6" x14ac:dyDescent="0.3">
      <c r="A657" s="216"/>
      <c r="B657" s="588" t="s">
        <v>17</v>
      </c>
      <c r="C657" s="1346" t="s">
        <v>416</v>
      </c>
      <c r="D657" s="1347"/>
      <c r="E657" s="1348"/>
      <c r="F657" s="217"/>
    </row>
    <row r="658" spans="1:6" x14ac:dyDescent="0.3">
      <c r="A658" s="218" t="s">
        <v>47</v>
      </c>
      <c r="B658" s="589" t="s">
        <v>113</v>
      </c>
      <c r="C658" s="216" t="s">
        <v>114</v>
      </c>
      <c r="D658" s="216" t="s">
        <v>115</v>
      </c>
      <c r="E658" s="216" t="s">
        <v>116</v>
      </c>
      <c r="F658" s="220" t="s">
        <v>48</v>
      </c>
    </row>
    <row r="659" spans="1:6" x14ac:dyDescent="0.3">
      <c r="A659" s="590"/>
      <c r="B659" s="589" t="s">
        <v>188</v>
      </c>
      <c r="C659" s="219" t="s">
        <v>117</v>
      </c>
      <c r="D659" s="219" t="s">
        <v>118</v>
      </c>
      <c r="E659" s="219" t="s">
        <v>119</v>
      </c>
      <c r="F659" s="591"/>
    </row>
    <row r="660" spans="1:6" ht="19.5" thickBot="1" x14ac:dyDescent="0.35">
      <c r="A660" s="592" t="s">
        <v>540</v>
      </c>
      <c r="B660" s="221" t="s">
        <v>855</v>
      </c>
      <c r="C660" s="221" t="s">
        <v>431</v>
      </c>
      <c r="D660" s="221">
        <f>D661+D666</f>
        <v>49800</v>
      </c>
      <c r="E660" s="221" t="s">
        <v>431</v>
      </c>
      <c r="F660" s="593"/>
    </row>
    <row r="661" spans="1:6" ht="19.5" thickTop="1" x14ac:dyDescent="0.3">
      <c r="A661" s="594" t="s">
        <v>588</v>
      </c>
      <c r="B661" s="223"/>
      <c r="C661" s="223"/>
      <c r="D661" s="224">
        <v>28800</v>
      </c>
      <c r="E661" s="224"/>
      <c r="F661" s="595" t="s">
        <v>431</v>
      </c>
    </row>
    <row r="662" spans="1:6" x14ac:dyDescent="0.3">
      <c r="A662" s="596" t="s">
        <v>589</v>
      </c>
      <c r="B662" s="225"/>
      <c r="C662" s="225"/>
      <c r="D662" s="226">
        <v>28800</v>
      </c>
      <c r="E662" s="226"/>
      <c r="F662" s="600" t="s">
        <v>850</v>
      </c>
    </row>
    <row r="663" spans="1:6" ht="21" x14ac:dyDescent="0.3">
      <c r="A663" s="601" t="s">
        <v>431</v>
      </c>
      <c r="B663" s="227"/>
      <c r="C663" s="227"/>
      <c r="D663" s="228" t="s">
        <v>431</v>
      </c>
      <c r="E663" s="228"/>
      <c r="F663" s="266" t="s">
        <v>851</v>
      </c>
    </row>
    <row r="664" spans="1:6" x14ac:dyDescent="0.3">
      <c r="A664" s="599" t="s">
        <v>431</v>
      </c>
      <c r="B664" s="227"/>
      <c r="C664" s="227"/>
      <c r="D664" s="228" t="s">
        <v>431</v>
      </c>
      <c r="E664" s="228"/>
      <c r="F664" s="608" t="s">
        <v>431</v>
      </c>
    </row>
    <row r="665" spans="1:6" x14ac:dyDescent="0.3">
      <c r="A665" s="599"/>
      <c r="B665" s="227"/>
      <c r="C665" s="227"/>
      <c r="D665" s="228"/>
      <c r="E665" s="228"/>
      <c r="F665" s="616" t="s">
        <v>431</v>
      </c>
    </row>
    <row r="666" spans="1:6" x14ac:dyDescent="0.3">
      <c r="A666" s="594" t="s">
        <v>543</v>
      </c>
      <c r="B666" s="223" t="s">
        <v>431</v>
      </c>
      <c r="C666" s="223">
        <f>SUM(C667:C667)</f>
        <v>0</v>
      </c>
      <c r="D666" s="223">
        <v>21000</v>
      </c>
      <c r="E666" s="223">
        <f>SUM(E667:E667)</f>
        <v>0</v>
      </c>
      <c r="F666" s="595"/>
    </row>
    <row r="667" spans="1:6" x14ac:dyDescent="0.3">
      <c r="A667" s="607" t="s">
        <v>2133</v>
      </c>
      <c r="B667" s="225" t="s">
        <v>431</v>
      </c>
      <c r="C667" s="225"/>
      <c r="D667" s="226">
        <v>21000</v>
      </c>
      <c r="E667" s="226"/>
      <c r="F667" s="601" t="s">
        <v>852</v>
      </c>
    </row>
    <row r="668" spans="1:6" x14ac:dyDescent="0.3">
      <c r="A668" s="599"/>
      <c r="B668" s="227"/>
      <c r="C668" s="227"/>
      <c r="D668" s="228"/>
      <c r="E668" s="228"/>
      <c r="F668" s="193" t="s">
        <v>853</v>
      </c>
    </row>
    <row r="669" spans="1:6" x14ac:dyDescent="0.3">
      <c r="A669" s="599"/>
      <c r="B669" s="227"/>
      <c r="C669" s="227"/>
      <c r="D669" s="228"/>
      <c r="E669" s="228"/>
      <c r="F669" s="601" t="s">
        <v>854</v>
      </c>
    </row>
    <row r="670" spans="1:6" x14ac:dyDescent="0.3">
      <c r="A670" s="599"/>
      <c r="B670" s="227"/>
      <c r="C670" s="227"/>
      <c r="D670" s="228" t="s">
        <v>431</v>
      </c>
      <c r="E670" s="228"/>
      <c r="F670" s="601" t="s">
        <v>431</v>
      </c>
    </row>
    <row r="671" spans="1:6" x14ac:dyDescent="0.3">
      <c r="A671" s="599"/>
      <c r="B671" s="227"/>
      <c r="C671" s="227"/>
      <c r="D671" s="228"/>
      <c r="E671" s="228"/>
      <c r="F671" s="601"/>
    </row>
    <row r="672" spans="1:6" x14ac:dyDescent="0.3">
      <c r="A672" s="599"/>
      <c r="B672" s="227"/>
      <c r="C672" s="227"/>
      <c r="D672" s="228"/>
      <c r="E672" s="228"/>
      <c r="F672" s="601"/>
    </row>
    <row r="673" spans="1:6" x14ac:dyDescent="0.3">
      <c r="A673" s="599"/>
      <c r="B673" s="227"/>
      <c r="C673" s="227"/>
      <c r="D673" s="228"/>
      <c r="E673" s="228"/>
      <c r="F673" s="601"/>
    </row>
    <row r="674" spans="1:6" x14ac:dyDescent="0.3">
      <c r="A674" s="599"/>
      <c r="B674" s="227"/>
      <c r="C674" s="227"/>
      <c r="D674" s="228"/>
      <c r="E674" s="228"/>
      <c r="F674" s="601"/>
    </row>
    <row r="675" spans="1:6" x14ac:dyDescent="0.3">
      <c r="A675" s="599"/>
      <c r="B675" s="227"/>
      <c r="C675" s="227"/>
      <c r="D675" s="228"/>
      <c r="E675" s="228"/>
      <c r="F675" s="601"/>
    </row>
    <row r="676" spans="1:6" x14ac:dyDescent="0.3">
      <c r="A676" s="599"/>
      <c r="B676" s="227"/>
      <c r="C676" s="227"/>
      <c r="D676" s="228"/>
      <c r="E676" s="228"/>
      <c r="F676" s="601"/>
    </row>
    <row r="677" spans="1:6" x14ac:dyDescent="0.3">
      <c r="A677" s="599"/>
      <c r="B677" s="227"/>
      <c r="C677" s="227"/>
      <c r="D677" s="228"/>
      <c r="E677" s="228"/>
      <c r="F677" s="601"/>
    </row>
    <row r="678" spans="1:6" x14ac:dyDescent="0.3">
      <c r="A678" s="599"/>
      <c r="B678" s="227"/>
      <c r="C678" s="227"/>
      <c r="D678" s="228"/>
      <c r="E678" s="228"/>
      <c r="F678" s="601"/>
    </row>
    <row r="679" spans="1:6" x14ac:dyDescent="0.3">
      <c r="A679" s="599"/>
      <c r="B679" s="227"/>
      <c r="C679" s="227"/>
      <c r="D679" s="228"/>
      <c r="E679" s="228"/>
      <c r="F679" s="601"/>
    </row>
    <row r="680" spans="1:6" x14ac:dyDescent="0.3">
      <c r="A680" s="599"/>
      <c r="B680" s="227"/>
      <c r="C680" s="227"/>
      <c r="D680" s="228"/>
      <c r="E680" s="228"/>
      <c r="F680" s="601"/>
    </row>
    <row r="681" spans="1:6" x14ac:dyDescent="0.3">
      <c r="A681" s="599"/>
      <c r="B681" s="227"/>
      <c r="C681" s="227"/>
      <c r="D681" s="228"/>
      <c r="E681" s="228"/>
      <c r="F681" s="602"/>
    </row>
    <row r="682" spans="1:6" x14ac:dyDescent="0.3">
      <c r="A682" s="233" t="s">
        <v>6</v>
      </c>
      <c r="B682" s="234"/>
      <c r="C682" s="223" t="s">
        <v>431</v>
      </c>
      <c r="D682" s="234">
        <f>D660</f>
        <v>49800</v>
      </c>
      <c r="E682" s="223" t="s">
        <v>431</v>
      </c>
      <c r="F682" s="603"/>
    </row>
    <row r="683" spans="1:6" x14ac:dyDescent="0.3">
      <c r="A683" s="552"/>
      <c r="B683" s="239"/>
      <c r="C683" s="249"/>
      <c r="D683" s="239"/>
      <c r="E683" s="249"/>
      <c r="F683" s="91"/>
    </row>
    <row r="684" spans="1:6" x14ac:dyDescent="0.3">
      <c r="A684" s="552"/>
      <c r="B684" s="239"/>
      <c r="C684" s="249"/>
      <c r="D684" s="239"/>
      <c r="E684" s="249"/>
      <c r="F684" s="91"/>
    </row>
    <row r="685" spans="1:6" x14ac:dyDescent="0.3">
      <c r="A685" s="552"/>
      <c r="B685" s="239"/>
      <c r="C685" s="249"/>
      <c r="D685" s="239"/>
      <c r="E685" s="249"/>
      <c r="F685" s="91"/>
    </row>
    <row r="686" spans="1:6" x14ac:dyDescent="0.3">
      <c r="A686" s="552"/>
      <c r="B686" s="239"/>
      <c r="C686" s="249"/>
      <c r="D686" s="239"/>
      <c r="E686" s="249"/>
      <c r="F686" s="91"/>
    </row>
    <row r="687" spans="1:6" x14ac:dyDescent="0.3">
      <c r="A687" s="552"/>
      <c r="B687" s="239"/>
      <c r="C687" s="249"/>
      <c r="D687" s="239"/>
      <c r="E687" s="249"/>
      <c r="F687" s="91"/>
    </row>
    <row r="688" spans="1:6" x14ac:dyDescent="0.3">
      <c r="A688" s="552"/>
      <c r="B688" s="239"/>
      <c r="C688" s="249"/>
      <c r="D688" s="239"/>
      <c r="E688" s="249"/>
      <c r="F688" s="91"/>
    </row>
    <row r="689" spans="1:6" x14ac:dyDescent="0.3">
      <c r="A689" s="552"/>
      <c r="B689" s="239"/>
      <c r="C689" s="249"/>
      <c r="D689" s="239"/>
      <c r="E689" s="249"/>
      <c r="F689" s="91"/>
    </row>
    <row r="690" spans="1:6" x14ac:dyDescent="0.3">
      <c r="A690" s="552"/>
      <c r="B690" s="239"/>
      <c r="C690" s="249"/>
      <c r="D690" s="239"/>
      <c r="E690" s="249"/>
      <c r="F690" s="91"/>
    </row>
    <row r="691" spans="1:6" x14ac:dyDescent="0.3">
      <c r="A691" s="552"/>
      <c r="B691" s="239"/>
      <c r="C691" s="249"/>
      <c r="D691" s="239"/>
      <c r="E691" s="249"/>
      <c r="F691" s="91"/>
    </row>
    <row r="692" spans="1:6" x14ac:dyDescent="0.3">
      <c r="A692" s="552"/>
      <c r="B692" s="239"/>
      <c r="C692" s="249"/>
      <c r="D692" s="239"/>
      <c r="E692" s="249"/>
      <c r="F692" s="91"/>
    </row>
    <row r="693" spans="1:6" x14ac:dyDescent="0.3">
      <c r="A693" s="552"/>
      <c r="B693" s="239"/>
      <c r="C693" s="249"/>
      <c r="D693" s="239"/>
      <c r="E693" s="249"/>
      <c r="F693" s="91"/>
    </row>
    <row r="694" spans="1:6" x14ac:dyDescent="0.3">
      <c r="A694" s="552"/>
      <c r="B694" s="239"/>
      <c r="C694" s="249"/>
      <c r="D694" s="239"/>
      <c r="E694" s="249"/>
      <c r="F694" s="91"/>
    </row>
    <row r="695" spans="1:6" x14ac:dyDescent="0.3">
      <c r="A695" s="552"/>
      <c r="B695" s="239"/>
      <c r="C695" s="249"/>
      <c r="D695" s="239"/>
      <c r="E695" s="249"/>
      <c r="F695" s="91"/>
    </row>
    <row r="696" spans="1:6" x14ac:dyDescent="0.3">
      <c r="A696" s="552"/>
      <c r="B696" s="239"/>
      <c r="C696" s="249"/>
      <c r="D696" s="239"/>
      <c r="E696" s="249"/>
      <c r="F696" s="91"/>
    </row>
    <row r="697" spans="1:6" x14ac:dyDescent="0.3">
      <c r="A697" s="552"/>
      <c r="B697" s="239"/>
      <c r="C697" s="249"/>
      <c r="D697" s="239"/>
      <c r="E697" s="249"/>
      <c r="F697" s="91"/>
    </row>
    <row r="698" spans="1:6" x14ac:dyDescent="0.3">
      <c r="A698" s="1345" t="s">
        <v>127</v>
      </c>
      <c r="B698" s="1345"/>
      <c r="C698" s="1345"/>
      <c r="D698" s="1345"/>
      <c r="E698" s="1345"/>
      <c r="F698" s="1345"/>
    </row>
    <row r="699" spans="1:6" x14ac:dyDescent="0.3">
      <c r="A699" s="1344" t="s">
        <v>533</v>
      </c>
      <c r="B699" s="1344"/>
      <c r="C699" s="1344"/>
      <c r="D699" s="1344"/>
      <c r="E699" s="1344"/>
      <c r="F699" s="1344"/>
    </row>
    <row r="700" spans="1:6" x14ac:dyDescent="0.3">
      <c r="A700" s="1344" t="s">
        <v>45</v>
      </c>
      <c r="B700" s="1344"/>
      <c r="C700" s="1344"/>
      <c r="D700" s="1344"/>
      <c r="E700" s="1344"/>
      <c r="F700" s="1344"/>
    </row>
    <row r="701" spans="1:6" x14ac:dyDescent="0.3">
      <c r="A701" s="214" t="s">
        <v>534</v>
      </c>
      <c r="B701" s="91"/>
      <c r="C701" s="552"/>
      <c r="D701" s="552"/>
      <c r="E701" s="552"/>
      <c r="F701" s="552"/>
    </row>
    <row r="702" spans="1:6" x14ac:dyDescent="0.3">
      <c r="A702" s="214" t="s">
        <v>535</v>
      </c>
      <c r="B702" s="91"/>
      <c r="C702" s="552"/>
      <c r="D702" s="552"/>
      <c r="E702" s="552"/>
      <c r="F702" s="552" t="s">
        <v>431</v>
      </c>
    </row>
    <row r="703" spans="1:6" x14ac:dyDescent="0.3">
      <c r="A703" s="214" t="s">
        <v>536</v>
      </c>
      <c r="B703" s="91"/>
      <c r="C703" s="552"/>
      <c r="D703" s="552"/>
      <c r="E703" s="552"/>
      <c r="F703" s="552"/>
    </row>
    <row r="704" spans="1:6" x14ac:dyDescent="0.3">
      <c r="A704" s="214" t="s">
        <v>600</v>
      </c>
      <c r="B704" s="91"/>
      <c r="C704" s="552"/>
      <c r="D704" s="552"/>
      <c r="E704" s="552"/>
      <c r="F704" s="552"/>
    </row>
    <row r="705" spans="1:6" x14ac:dyDescent="0.3">
      <c r="A705" s="91" t="s">
        <v>1335</v>
      </c>
      <c r="B705" s="587"/>
      <c r="C705" s="587"/>
      <c r="D705" s="587"/>
      <c r="E705" s="91" t="s">
        <v>1098</v>
      </c>
      <c r="F705" s="587"/>
    </row>
    <row r="706" spans="1:6" x14ac:dyDescent="0.3">
      <c r="A706" s="91" t="s">
        <v>46</v>
      </c>
      <c r="B706" s="587"/>
      <c r="C706" s="587"/>
      <c r="D706" s="587"/>
      <c r="E706" s="587"/>
      <c r="F706" s="587"/>
    </row>
    <row r="707" spans="1:6" x14ac:dyDescent="0.3">
      <c r="A707" s="216"/>
      <c r="B707" s="588" t="s">
        <v>17</v>
      </c>
      <c r="C707" s="1346" t="s">
        <v>416</v>
      </c>
      <c r="D707" s="1347"/>
      <c r="E707" s="1348"/>
      <c r="F707" s="217"/>
    </row>
    <row r="708" spans="1:6" x14ac:dyDescent="0.3">
      <c r="A708" s="218" t="s">
        <v>47</v>
      </c>
      <c r="B708" s="589" t="s">
        <v>113</v>
      </c>
      <c r="C708" s="216" t="s">
        <v>114</v>
      </c>
      <c r="D708" s="216" t="s">
        <v>115</v>
      </c>
      <c r="E708" s="216" t="s">
        <v>116</v>
      </c>
      <c r="F708" s="220" t="s">
        <v>48</v>
      </c>
    </row>
    <row r="709" spans="1:6" x14ac:dyDescent="0.3">
      <c r="A709" s="590"/>
      <c r="B709" s="589" t="s">
        <v>188</v>
      </c>
      <c r="C709" s="219" t="s">
        <v>117</v>
      </c>
      <c r="D709" s="219" t="s">
        <v>118</v>
      </c>
      <c r="E709" s="219" t="s">
        <v>119</v>
      </c>
      <c r="F709" s="591"/>
    </row>
    <row r="710" spans="1:6" ht="19.5" thickBot="1" x14ac:dyDescent="0.35">
      <c r="A710" s="592" t="s">
        <v>540</v>
      </c>
      <c r="B710" s="221" t="s">
        <v>431</v>
      </c>
      <c r="C710" s="221" t="s">
        <v>431</v>
      </c>
      <c r="D710" s="221"/>
      <c r="E710" s="221">
        <v>14400</v>
      </c>
      <c r="F710" s="593"/>
    </row>
    <row r="711" spans="1:6" ht="19.5" thickTop="1" x14ac:dyDescent="0.3">
      <c r="A711" s="594" t="s">
        <v>541</v>
      </c>
      <c r="B711" s="222" t="s">
        <v>431</v>
      </c>
      <c r="C711" s="223"/>
      <c r="D711" s="224"/>
      <c r="E711" s="224">
        <v>14400</v>
      </c>
      <c r="F711" s="595" t="s">
        <v>431</v>
      </c>
    </row>
    <row r="712" spans="1:6" x14ac:dyDescent="0.3">
      <c r="A712" s="617" t="s">
        <v>693</v>
      </c>
      <c r="B712" s="248" t="s">
        <v>431</v>
      </c>
      <c r="C712" s="225"/>
      <c r="D712" s="226"/>
      <c r="E712" s="226">
        <v>14400</v>
      </c>
      <c r="F712" s="267" t="s">
        <v>856</v>
      </c>
    </row>
    <row r="713" spans="1:6" x14ac:dyDescent="0.3">
      <c r="A713" s="590"/>
      <c r="B713" s="230"/>
      <c r="C713" s="230"/>
      <c r="D713" s="231"/>
      <c r="E713" s="231"/>
      <c r="F713" s="268" t="s">
        <v>1099</v>
      </c>
    </row>
    <row r="714" spans="1:6" x14ac:dyDescent="0.3">
      <c r="A714" s="598" t="s">
        <v>431</v>
      </c>
      <c r="B714" s="227" t="s">
        <v>431</v>
      </c>
      <c r="C714" s="227"/>
      <c r="D714" s="228"/>
      <c r="E714" s="228" t="s">
        <v>431</v>
      </c>
      <c r="F714" s="192" t="s">
        <v>1100</v>
      </c>
    </row>
    <row r="715" spans="1:6" x14ac:dyDescent="0.3">
      <c r="A715" s="599" t="s">
        <v>431</v>
      </c>
      <c r="B715" s="227" t="s">
        <v>431</v>
      </c>
      <c r="C715" s="227"/>
      <c r="D715" s="228"/>
      <c r="E715" s="228" t="s">
        <v>431</v>
      </c>
      <c r="F715" s="192" t="s">
        <v>2134</v>
      </c>
    </row>
    <row r="716" spans="1:6" x14ac:dyDescent="0.3">
      <c r="A716" s="599"/>
      <c r="B716" s="227"/>
      <c r="C716" s="227"/>
      <c r="D716" s="228"/>
      <c r="E716" s="228"/>
      <c r="F716" s="601" t="s">
        <v>431</v>
      </c>
    </row>
    <row r="717" spans="1:6" x14ac:dyDescent="0.3">
      <c r="A717" s="599"/>
      <c r="B717" s="227"/>
      <c r="C717" s="227"/>
      <c r="D717" s="228"/>
      <c r="E717" s="228"/>
      <c r="F717" s="601"/>
    </row>
    <row r="718" spans="1:6" x14ac:dyDescent="0.3">
      <c r="A718" s="599"/>
      <c r="B718" s="227"/>
      <c r="C718" s="227"/>
      <c r="D718" s="228"/>
      <c r="E718" s="228"/>
      <c r="F718" s="601"/>
    </row>
    <row r="719" spans="1:6" x14ac:dyDescent="0.3">
      <c r="A719" s="599"/>
      <c r="B719" s="227"/>
      <c r="C719" s="227"/>
      <c r="D719" s="228"/>
      <c r="E719" s="228"/>
      <c r="F719" s="601"/>
    </row>
    <row r="720" spans="1:6" x14ac:dyDescent="0.3">
      <c r="A720" s="599"/>
      <c r="B720" s="227"/>
      <c r="C720" s="227"/>
      <c r="D720" s="228"/>
      <c r="E720" s="228"/>
      <c r="F720" s="601"/>
    </row>
    <row r="721" spans="1:6" x14ac:dyDescent="0.3">
      <c r="A721" s="599"/>
      <c r="B721" s="232"/>
      <c r="C721" s="227"/>
      <c r="D721" s="228"/>
      <c r="E721" s="228"/>
      <c r="F721" s="601"/>
    </row>
    <row r="722" spans="1:6" x14ac:dyDescent="0.3">
      <c r="A722" s="599"/>
      <c r="B722" s="232"/>
      <c r="C722" s="227"/>
      <c r="D722" s="228"/>
      <c r="E722" s="228"/>
      <c r="F722" s="601"/>
    </row>
    <row r="723" spans="1:6" x14ac:dyDescent="0.3">
      <c r="A723" s="599"/>
      <c r="B723" s="227"/>
      <c r="C723" s="227"/>
      <c r="D723" s="228"/>
      <c r="E723" s="228"/>
      <c r="F723" s="601"/>
    </row>
    <row r="724" spans="1:6" x14ac:dyDescent="0.3">
      <c r="A724" s="599"/>
      <c r="B724" s="227"/>
      <c r="C724" s="227"/>
      <c r="D724" s="228"/>
      <c r="E724" s="228"/>
      <c r="F724" s="601"/>
    </row>
    <row r="725" spans="1:6" x14ac:dyDescent="0.3">
      <c r="A725" s="599"/>
      <c r="B725" s="227"/>
      <c r="C725" s="227"/>
      <c r="D725" s="228"/>
      <c r="E725" s="228"/>
      <c r="F725" s="601"/>
    </row>
    <row r="726" spans="1:6" x14ac:dyDescent="0.3">
      <c r="A726" s="599"/>
      <c r="B726" s="227"/>
      <c r="C726" s="227"/>
      <c r="D726" s="228"/>
      <c r="E726" s="228"/>
      <c r="F726" s="601"/>
    </row>
    <row r="727" spans="1:6" x14ac:dyDescent="0.3">
      <c r="A727" s="599"/>
      <c r="B727" s="227"/>
      <c r="C727" s="227"/>
      <c r="D727" s="228"/>
      <c r="E727" s="228"/>
      <c r="F727" s="601"/>
    </row>
    <row r="728" spans="1:6" x14ac:dyDescent="0.3">
      <c r="A728" s="599"/>
      <c r="B728" s="227"/>
      <c r="C728" s="227"/>
      <c r="D728" s="228"/>
      <c r="E728" s="228"/>
      <c r="F728" s="601"/>
    </row>
    <row r="729" spans="1:6" x14ac:dyDescent="0.3">
      <c r="A729" s="599"/>
      <c r="B729" s="227"/>
      <c r="C729" s="227"/>
      <c r="D729" s="228"/>
      <c r="E729" s="228"/>
      <c r="F729" s="601"/>
    </row>
    <row r="730" spans="1:6" x14ac:dyDescent="0.3">
      <c r="A730" s="599"/>
      <c r="B730" s="227"/>
      <c r="C730" s="227"/>
      <c r="D730" s="228"/>
      <c r="E730" s="228"/>
      <c r="F730" s="601"/>
    </row>
    <row r="731" spans="1:6" x14ac:dyDescent="0.3">
      <c r="A731" s="599"/>
      <c r="B731" s="227"/>
      <c r="C731" s="227"/>
      <c r="D731" s="228"/>
      <c r="E731" s="228"/>
      <c r="F731" s="602"/>
    </row>
    <row r="732" spans="1:6" x14ac:dyDescent="0.3">
      <c r="A732" s="233" t="s">
        <v>6</v>
      </c>
      <c r="B732" s="234" t="s">
        <v>431</v>
      </c>
      <c r="C732" s="223" t="s">
        <v>431</v>
      </c>
      <c r="D732" s="234"/>
      <c r="E732" s="234">
        <v>14400</v>
      </c>
      <c r="F732" s="603"/>
    </row>
    <row r="733" spans="1:6" x14ac:dyDescent="0.3">
      <c r="A733" s="552"/>
      <c r="B733" s="239"/>
      <c r="C733" s="249"/>
      <c r="D733" s="239"/>
      <c r="E733" s="249"/>
      <c r="F733" s="91"/>
    </row>
    <row r="734" spans="1:6" x14ac:dyDescent="0.3">
      <c r="A734" s="552"/>
      <c r="B734" s="239"/>
      <c r="C734" s="249"/>
      <c r="D734" s="239"/>
      <c r="E734" s="249"/>
      <c r="F734" s="91"/>
    </row>
    <row r="735" spans="1:6" x14ac:dyDescent="0.3">
      <c r="A735" s="552"/>
      <c r="B735" s="239"/>
      <c r="C735" s="249"/>
      <c r="D735" s="239"/>
      <c r="E735" s="249"/>
      <c r="F735" s="91"/>
    </row>
    <row r="736" spans="1:6" x14ac:dyDescent="0.3">
      <c r="A736" s="552"/>
      <c r="B736" s="239"/>
      <c r="C736" s="249"/>
      <c r="D736" s="239"/>
      <c r="E736" s="249"/>
      <c r="F736" s="91"/>
    </row>
    <row r="737" spans="1:6" x14ac:dyDescent="0.3">
      <c r="A737" s="552"/>
      <c r="B737" s="239"/>
      <c r="C737" s="249"/>
      <c r="D737" s="239"/>
      <c r="E737" s="249"/>
      <c r="F737" s="91"/>
    </row>
    <row r="738" spans="1:6" x14ac:dyDescent="0.3">
      <c r="A738" s="552"/>
      <c r="B738" s="239"/>
      <c r="C738" s="249"/>
      <c r="D738" s="239"/>
      <c r="E738" s="249"/>
      <c r="F738" s="91"/>
    </row>
    <row r="739" spans="1:6" x14ac:dyDescent="0.3">
      <c r="A739" s="552"/>
      <c r="B739" s="239"/>
      <c r="C739" s="249"/>
      <c r="D739" s="239"/>
      <c r="E739" s="249"/>
      <c r="F739" s="91"/>
    </row>
    <row r="740" spans="1:6" x14ac:dyDescent="0.3">
      <c r="A740" s="552"/>
      <c r="B740" s="239"/>
      <c r="C740" s="249"/>
      <c r="D740" s="239"/>
      <c r="E740" s="249"/>
      <c r="F740" s="91"/>
    </row>
    <row r="741" spans="1:6" x14ac:dyDescent="0.3">
      <c r="A741" s="552"/>
      <c r="B741" s="239"/>
      <c r="C741" s="249"/>
      <c r="D741" s="239"/>
      <c r="E741" s="249"/>
      <c r="F741" s="91"/>
    </row>
    <row r="742" spans="1:6" x14ac:dyDescent="0.3">
      <c r="A742" s="552"/>
      <c r="B742" s="239"/>
      <c r="C742" s="249"/>
      <c r="D742" s="239"/>
      <c r="E742" s="249"/>
      <c r="F742" s="91"/>
    </row>
    <row r="743" spans="1:6" x14ac:dyDescent="0.3">
      <c r="A743" s="552"/>
      <c r="B743" s="239"/>
      <c r="C743" s="249"/>
      <c r="D743" s="239"/>
      <c r="E743" s="249"/>
      <c r="F743" s="91"/>
    </row>
    <row r="744" spans="1:6" x14ac:dyDescent="0.3">
      <c r="A744" s="552"/>
      <c r="B744" s="239"/>
      <c r="C744" s="249"/>
      <c r="D744" s="239"/>
      <c r="E744" s="249"/>
      <c r="F744" s="91"/>
    </row>
    <row r="745" spans="1:6" x14ac:dyDescent="0.3">
      <c r="A745" s="552"/>
      <c r="B745" s="239"/>
      <c r="C745" s="249"/>
      <c r="D745" s="239"/>
      <c r="E745" s="249"/>
      <c r="F745" s="91"/>
    </row>
    <row r="746" spans="1:6" x14ac:dyDescent="0.3">
      <c r="A746" s="552"/>
      <c r="B746" s="239"/>
      <c r="C746" s="249"/>
      <c r="D746" s="239"/>
      <c r="E746" s="249"/>
      <c r="F746" s="91"/>
    </row>
    <row r="747" spans="1:6" x14ac:dyDescent="0.3">
      <c r="A747" s="552"/>
      <c r="B747" s="239"/>
      <c r="C747" s="249"/>
      <c r="D747" s="239"/>
      <c r="E747" s="249"/>
      <c r="F747" s="91"/>
    </row>
    <row r="748" spans="1:6" x14ac:dyDescent="0.3">
      <c r="A748" s="1345" t="s">
        <v>127</v>
      </c>
      <c r="B748" s="1345"/>
      <c r="C748" s="1345"/>
      <c r="D748" s="1345"/>
      <c r="E748" s="1345"/>
      <c r="F748" s="1345"/>
    </row>
    <row r="749" spans="1:6" x14ac:dyDescent="0.3">
      <c r="A749" s="1344" t="s">
        <v>533</v>
      </c>
      <c r="B749" s="1344"/>
      <c r="C749" s="1344"/>
      <c r="D749" s="1344"/>
      <c r="E749" s="1344"/>
      <c r="F749" s="1344"/>
    </row>
    <row r="750" spans="1:6" x14ac:dyDescent="0.3">
      <c r="A750" s="1344" t="s">
        <v>45</v>
      </c>
      <c r="B750" s="1344"/>
      <c r="C750" s="1344"/>
      <c r="D750" s="1344"/>
      <c r="E750" s="1344"/>
      <c r="F750" s="1344"/>
    </row>
    <row r="751" spans="1:6" x14ac:dyDescent="0.3">
      <c r="A751" s="214" t="s">
        <v>534</v>
      </c>
      <c r="B751" s="91"/>
      <c r="C751" s="552"/>
      <c r="D751" s="552"/>
      <c r="E751" s="552"/>
      <c r="F751" s="552"/>
    </row>
    <row r="752" spans="1:6" x14ac:dyDescent="0.3">
      <c r="A752" s="214" t="s">
        <v>535</v>
      </c>
      <c r="B752" s="91"/>
      <c r="C752" s="552"/>
      <c r="D752" s="552"/>
      <c r="E752" s="552"/>
      <c r="F752" s="552" t="s">
        <v>431</v>
      </c>
    </row>
    <row r="753" spans="1:6" x14ac:dyDescent="0.3">
      <c r="A753" s="214" t="s">
        <v>536</v>
      </c>
      <c r="B753" s="91"/>
      <c r="C753" s="552"/>
      <c r="D753" s="552"/>
      <c r="E753" s="552"/>
      <c r="F753" s="552"/>
    </row>
    <row r="754" spans="1:6" x14ac:dyDescent="0.3">
      <c r="A754" s="214" t="s">
        <v>600</v>
      </c>
      <c r="B754" s="91"/>
      <c r="C754" s="552"/>
      <c r="D754" s="552"/>
      <c r="E754" s="552"/>
      <c r="F754" s="552"/>
    </row>
    <row r="755" spans="1:6" x14ac:dyDescent="0.3">
      <c r="A755" s="91" t="s">
        <v>1336</v>
      </c>
      <c r="B755" s="587"/>
      <c r="C755" s="587"/>
      <c r="D755" s="587"/>
      <c r="E755" s="91" t="s">
        <v>840</v>
      </c>
      <c r="F755" s="587"/>
    </row>
    <row r="756" spans="1:6" x14ac:dyDescent="0.3">
      <c r="A756" s="91" t="s">
        <v>46</v>
      </c>
      <c r="B756" s="587"/>
      <c r="C756" s="587"/>
      <c r="D756" s="587"/>
      <c r="E756" s="587"/>
      <c r="F756" s="587"/>
    </row>
    <row r="757" spans="1:6" x14ac:dyDescent="0.3">
      <c r="A757" s="216"/>
      <c r="B757" s="588" t="s">
        <v>17</v>
      </c>
      <c r="C757" s="1346" t="s">
        <v>416</v>
      </c>
      <c r="D757" s="1347"/>
      <c r="E757" s="1348"/>
      <c r="F757" s="217"/>
    </row>
    <row r="758" spans="1:6" x14ac:dyDescent="0.3">
      <c r="A758" s="218" t="s">
        <v>47</v>
      </c>
      <c r="B758" s="589" t="s">
        <v>113</v>
      </c>
      <c r="C758" s="216" t="s">
        <v>114</v>
      </c>
      <c r="D758" s="216" t="s">
        <v>115</v>
      </c>
      <c r="E758" s="216" t="s">
        <v>116</v>
      </c>
      <c r="F758" s="220" t="s">
        <v>48</v>
      </c>
    </row>
    <row r="759" spans="1:6" x14ac:dyDescent="0.3">
      <c r="A759" s="590"/>
      <c r="B759" s="589" t="s">
        <v>188</v>
      </c>
      <c r="C759" s="219" t="s">
        <v>117</v>
      </c>
      <c r="D759" s="219" t="s">
        <v>118</v>
      </c>
      <c r="E759" s="219" t="s">
        <v>119</v>
      </c>
      <c r="F759" s="591"/>
    </row>
    <row r="760" spans="1:6" ht="19.5" thickBot="1" x14ac:dyDescent="0.35">
      <c r="A760" s="592" t="s">
        <v>540</v>
      </c>
      <c r="B760" s="221">
        <v>199820</v>
      </c>
      <c r="C760" s="221" t="s">
        <v>431</v>
      </c>
      <c r="D760" s="221"/>
      <c r="E760" s="221">
        <v>263100</v>
      </c>
      <c r="F760" s="593"/>
    </row>
    <row r="761" spans="1:6" ht="19.5" thickTop="1" x14ac:dyDescent="0.3">
      <c r="A761" s="594" t="s">
        <v>541</v>
      </c>
      <c r="B761" s="222">
        <v>198720</v>
      </c>
      <c r="C761" s="223"/>
      <c r="D761" s="224"/>
      <c r="E761" s="224">
        <v>262000</v>
      </c>
      <c r="F761" s="595" t="s">
        <v>431</v>
      </c>
    </row>
    <row r="762" spans="1:6" x14ac:dyDescent="0.3">
      <c r="A762" s="617" t="s">
        <v>431</v>
      </c>
      <c r="B762" s="248" t="s">
        <v>431</v>
      </c>
      <c r="C762" s="225"/>
      <c r="D762" s="226"/>
      <c r="E762" s="226">
        <v>150000</v>
      </c>
      <c r="F762" s="269" t="s">
        <v>597</v>
      </c>
    </row>
    <row r="763" spans="1:6" x14ac:dyDescent="0.3">
      <c r="A763" s="590"/>
      <c r="B763" s="230"/>
      <c r="C763" s="230"/>
      <c r="D763" s="231"/>
      <c r="E763" s="231"/>
      <c r="F763" s="268" t="s">
        <v>598</v>
      </c>
    </row>
    <row r="764" spans="1:6" ht="21" x14ac:dyDescent="0.3">
      <c r="A764" s="598" t="s">
        <v>431</v>
      </c>
      <c r="B764" s="227" t="s">
        <v>431</v>
      </c>
      <c r="C764" s="227"/>
      <c r="D764" s="228"/>
      <c r="E764" s="228" t="s">
        <v>431</v>
      </c>
      <c r="F764" s="266" t="s">
        <v>599</v>
      </c>
    </row>
    <row r="765" spans="1:6" x14ac:dyDescent="0.3">
      <c r="A765" s="599" t="s">
        <v>431</v>
      </c>
      <c r="B765" s="227" t="s">
        <v>431</v>
      </c>
      <c r="C765" s="227"/>
      <c r="D765" s="228"/>
      <c r="E765" s="228">
        <v>112000</v>
      </c>
      <c r="F765" s="597" t="s">
        <v>841</v>
      </c>
    </row>
    <row r="766" spans="1:6" x14ac:dyDescent="0.3">
      <c r="A766" s="599"/>
      <c r="B766" s="229"/>
      <c r="C766" s="227"/>
      <c r="D766" s="228"/>
      <c r="E766" s="228"/>
      <c r="F766" s="597" t="s">
        <v>842</v>
      </c>
    </row>
    <row r="767" spans="1:6" x14ac:dyDescent="0.3">
      <c r="A767" s="594" t="s">
        <v>543</v>
      </c>
      <c r="B767" s="223">
        <v>1100</v>
      </c>
      <c r="C767" s="223">
        <f>SUM(C768:C768)</f>
        <v>0</v>
      </c>
      <c r="D767" s="223"/>
      <c r="E767" s="223">
        <v>1100</v>
      </c>
      <c r="F767" s="595"/>
    </row>
    <row r="768" spans="1:6" x14ac:dyDescent="0.3">
      <c r="A768" s="607" t="s">
        <v>595</v>
      </c>
      <c r="B768" s="225">
        <v>1100</v>
      </c>
      <c r="C768" s="225"/>
      <c r="D768" s="226"/>
      <c r="E768" s="226">
        <v>1100</v>
      </c>
      <c r="F768" s="597" t="s">
        <v>844</v>
      </c>
    </row>
    <row r="769" spans="1:6" x14ac:dyDescent="0.3">
      <c r="A769" s="599"/>
      <c r="B769" s="227"/>
      <c r="C769" s="227"/>
      <c r="D769" s="228"/>
      <c r="E769" s="228"/>
      <c r="F769" s="597" t="s">
        <v>843</v>
      </c>
    </row>
    <row r="770" spans="1:6" x14ac:dyDescent="0.3">
      <c r="A770" s="599"/>
      <c r="B770" s="227"/>
      <c r="C770" s="227"/>
      <c r="D770" s="228"/>
      <c r="E770" s="228"/>
      <c r="F770" s="601" t="s">
        <v>431</v>
      </c>
    </row>
    <row r="771" spans="1:6" x14ac:dyDescent="0.3">
      <c r="A771" s="599"/>
      <c r="B771" s="227"/>
      <c r="C771" s="227"/>
      <c r="D771" s="228"/>
      <c r="E771" s="228"/>
      <c r="F771" s="601"/>
    </row>
    <row r="772" spans="1:6" x14ac:dyDescent="0.3">
      <c r="A772" s="599"/>
      <c r="B772" s="227"/>
      <c r="C772" s="227"/>
      <c r="D772" s="228"/>
      <c r="E772" s="228"/>
      <c r="F772" s="601"/>
    </row>
    <row r="773" spans="1:6" x14ac:dyDescent="0.3">
      <c r="A773" s="599"/>
      <c r="B773" s="227"/>
      <c r="C773" s="227"/>
      <c r="D773" s="228"/>
      <c r="E773" s="228"/>
      <c r="F773" s="601"/>
    </row>
    <row r="774" spans="1:6" x14ac:dyDescent="0.3">
      <c r="A774" s="599"/>
      <c r="B774" s="227"/>
      <c r="C774" s="227"/>
      <c r="D774" s="228"/>
      <c r="E774" s="228"/>
      <c r="F774" s="601"/>
    </row>
    <row r="775" spans="1:6" x14ac:dyDescent="0.3">
      <c r="A775" s="599"/>
      <c r="B775" s="232"/>
      <c r="C775" s="227"/>
      <c r="D775" s="228"/>
      <c r="E775" s="228"/>
      <c r="F775" s="601"/>
    </row>
    <row r="776" spans="1:6" x14ac:dyDescent="0.3">
      <c r="A776" s="599"/>
      <c r="B776" s="232"/>
      <c r="C776" s="227"/>
      <c r="D776" s="228"/>
      <c r="E776" s="228"/>
      <c r="F776" s="601"/>
    </row>
    <row r="777" spans="1:6" x14ac:dyDescent="0.3">
      <c r="A777" s="599"/>
      <c r="B777" s="227"/>
      <c r="C777" s="227"/>
      <c r="D777" s="228"/>
      <c r="E777" s="228"/>
      <c r="F777" s="601"/>
    </row>
    <row r="778" spans="1:6" x14ac:dyDescent="0.3">
      <c r="A778" s="599"/>
      <c r="B778" s="227"/>
      <c r="C778" s="227"/>
      <c r="D778" s="228"/>
      <c r="E778" s="228"/>
      <c r="F778" s="601"/>
    </row>
    <row r="779" spans="1:6" x14ac:dyDescent="0.3">
      <c r="A779" s="599"/>
      <c r="B779" s="227"/>
      <c r="C779" s="227"/>
      <c r="D779" s="228"/>
      <c r="E779" s="228"/>
      <c r="F779" s="601"/>
    </row>
    <row r="780" spans="1:6" x14ac:dyDescent="0.3">
      <c r="A780" s="599"/>
      <c r="B780" s="227"/>
      <c r="C780" s="227"/>
      <c r="D780" s="228"/>
      <c r="E780" s="228"/>
      <c r="F780" s="601"/>
    </row>
    <row r="781" spans="1:6" x14ac:dyDescent="0.3">
      <c r="A781" s="599"/>
      <c r="B781" s="227"/>
      <c r="C781" s="227"/>
      <c r="D781" s="228"/>
      <c r="E781" s="228"/>
      <c r="F781" s="601"/>
    </row>
    <row r="782" spans="1:6" x14ac:dyDescent="0.3">
      <c r="A782" s="599"/>
      <c r="B782" s="227"/>
      <c r="C782" s="227"/>
      <c r="D782" s="228"/>
      <c r="E782" s="228"/>
      <c r="F782" s="601"/>
    </row>
    <row r="783" spans="1:6" x14ac:dyDescent="0.3">
      <c r="A783" s="599"/>
      <c r="B783" s="227"/>
      <c r="C783" s="227"/>
      <c r="D783" s="228"/>
      <c r="E783" s="228"/>
      <c r="F783" s="601"/>
    </row>
    <row r="784" spans="1:6" x14ac:dyDescent="0.3">
      <c r="A784" s="599"/>
      <c r="B784" s="227"/>
      <c r="C784" s="227"/>
      <c r="D784" s="228"/>
      <c r="E784" s="228"/>
      <c r="F784" s="601"/>
    </row>
    <row r="785" spans="1:6" x14ac:dyDescent="0.3">
      <c r="A785" s="599"/>
      <c r="B785" s="227"/>
      <c r="C785" s="227"/>
      <c r="D785" s="228"/>
      <c r="E785" s="228"/>
      <c r="F785" s="601"/>
    </row>
    <row r="786" spans="1:6" x14ac:dyDescent="0.3">
      <c r="A786" s="599"/>
      <c r="B786" s="227"/>
      <c r="C786" s="227"/>
      <c r="D786" s="228"/>
      <c r="E786" s="228"/>
      <c r="F786" s="601"/>
    </row>
    <row r="787" spans="1:6" x14ac:dyDescent="0.3">
      <c r="A787" s="599"/>
      <c r="B787" s="227"/>
      <c r="C787" s="227"/>
      <c r="D787" s="228"/>
      <c r="E787" s="228"/>
      <c r="F787" s="601"/>
    </row>
    <row r="788" spans="1:6" x14ac:dyDescent="0.3">
      <c r="A788" s="599"/>
      <c r="B788" s="227"/>
      <c r="C788" s="227"/>
      <c r="D788" s="228"/>
      <c r="E788" s="228"/>
      <c r="F788" s="601"/>
    </row>
    <row r="789" spans="1:6" x14ac:dyDescent="0.3">
      <c r="A789" s="599"/>
      <c r="B789" s="227"/>
      <c r="C789" s="227"/>
      <c r="D789" s="228"/>
      <c r="E789" s="228"/>
      <c r="F789" s="602"/>
    </row>
    <row r="790" spans="1:6" x14ac:dyDescent="0.3">
      <c r="A790" s="233" t="s">
        <v>6</v>
      </c>
      <c r="B790" s="234">
        <v>199820</v>
      </c>
      <c r="C790" s="223" t="s">
        <v>431</v>
      </c>
      <c r="D790" s="234"/>
      <c r="E790" s="234">
        <v>263100</v>
      </c>
      <c r="F790" s="603"/>
    </row>
    <row r="791" spans="1:6" x14ac:dyDescent="0.3">
      <c r="A791" s="552"/>
      <c r="B791" s="239"/>
      <c r="C791" s="239"/>
      <c r="D791" s="239"/>
      <c r="E791" s="239"/>
      <c r="F791" s="91"/>
    </row>
    <row r="792" spans="1:6" x14ac:dyDescent="0.3">
      <c r="A792" s="552"/>
      <c r="B792" s="239"/>
      <c r="C792" s="239"/>
      <c r="D792" s="239"/>
      <c r="E792" s="239"/>
      <c r="F792" s="91"/>
    </row>
    <row r="793" spans="1:6" x14ac:dyDescent="0.3">
      <c r="A793" s="552"/>
      <c r="B793" s="239"/>
      <c r="C793" s="239"/>
      <c r="D793" s="239"/>
      <c r="E793" s="239"/>
      <c r="F793" s="91"/>
    </row>
    <row r="794" spans="1:6" x14ac:dyDescent="0.3">
      <c r="A794" s="552"/>
      <c r="B794" s="239"/>
      <c r="C794" s="239"/>
      <c r="D794" s="239"/>
      <c r="E794" s="239"/>
      <c r="F794" s="91"/>
    </row>
    <row r="795" spans="1:6" x14ac:dyDescent="0.3">
      <c r="A795" s="552"/>
      <c r="B795" s="239"/>
      <c r="C795" s="239"/>
      <c r="D795" s="239"/>
      <c r="E795" s="239"/>
      <c r="F795" s="91"/>
    </row>
    <row r="796" spans="1:6" x14ac:dyDescent="0.3">
      <c r="A796" s="552"/>
      <c r="B796" s="239"/>
      <c r="C796" s="239"/>
      <c r="D796" s="239"/>
      <c r="E796" s="239"/>
      <c r="F796" s="91"/>
    </row>
    <row r="797" spans="1:6" x14ac:dyDescent="0.3">
      <c r="A797" s="552"/>
      <c r="B797" s="239"/>
      <c r="C797" s="239"/>
      <c r="D797" s="239"/>
      <c r="E797" s="239"/>
      <c r="F797" s="91"/>
    </row>
    <row r="798" spans="1:6" x14ac:dyDescent="0.3">
      <c r="A798" s="1345" t="s">
        <v>127</v>
      </c>
      <c r="B798" s="1345"/>
      <c r="C798" s="1345"/>
      <c r="D798" s="1345"/>
      <c r="E798" s="1345"/>
      <c r="F798" s="1345"/>
    </row>
    <row r="799" spans="1:6" x14ac:dyDescent="0.3">
      <c r="A799" s="1344" t="s">
        <v>415</v>
      </c>
      <c r="B799" s="1344"/>
      <c r="C799" s="1344"/>
      <c r="D799" s="1344"/>
      <c r="E799" s="1344"/>
      <c r="F799" s="1344"/>
    </row>
    <row r="800" spans="1:6" x14ac:dyDescent="0.3">
      <c r="A800" s="1344" t="s">
        <v>45</v>
      </c>
      <c r="B800" s="1344"/>
      <c r="C800" s="1344"/>
      <c r="D800" s="1344"/>
      <c r="E800" s="1344"/>
      <c r="F800" s="1344"/>
    </row>
    <row r="801" spans="1:6" x14ac:dyDescent="0.3">
      <c r="A801" s="214" t="s">
        <v>534</v>
      </c>
      <c r="B801" s="91"/>
      <c r="C801" s="552"/>
      <c r="D801" s="552"/>
      <c r="E801" s="552"/>
      <c r="F801" s="552"/>
    </row>
    <row r="802" spans="1:6" x14ac:dyDescent="0.3">
      <c r="A802" s="214" t="s">
        <v>535</v>
      </c>
      <c r="B802" s="91"/>
      <c r="C802" s="552"/>
      <c r="D802" s="552"/>
      <c r="E802" s="552"/>
      <c r="F802" s="552"/>
    </row>
    <row r="803" spans="1:6" x14ac:dyDescent="0.3">
      <c r="A803" s="214" t="s">
        <v>536</v>
      </c>
      <c r="B803" s="91"/>
      <c r="C803" s="552"/>
      <c r="D803" s="552"/>
      <c r="E803" s="552"/>
      <c r="F803" s="552"/>
    </row>
    <row r="804" spans="1:6" x14ac:dyDescent="0.3">
      <c r="A804" s="214" t="s">
        <v>606</v>
      </c>
      <c r="B804" s="91"/>
      <c r="C804" s="552"/>
      <c r="D804" s="552"/>
      <c r="E804" s="552"/>
      <c r="F804" s="552"/>
    </row>
    <row r="805" spans="1:6" x14ac:dyDescent="0.3">
      <c r="A805" s="91" t="s">
        <v>1337</v>
      </c>
      <c r="B805" s="587"/>
      <c r="C805" s="587"/>
      <c r="D805" s="587"/>
      <c r="E805" s="91" t="s">
        <v>609</v>
      </c>
      <c r="F805" s="587"/>
    </row>
    <row r="806" spans="1:6" x14ac:dyDescent="0.3">
      <c r="A806" s="91" t="s">
        <v>46</v>
      </c>
      <c r="B806" s="587"/>
      <c r="C806" s="587"/>
      <c r="D806" s="587"/>
      <c r="E806" s="587"/>
      <c r="F806" s="587"/>
    </row>
    <row r="807" spans="1:6" x14ac:dyDescent="0.3">
      <c r="A807" s="216"/>
      <c r="B807" s="588" t="s">
        <v>17</v>
      </c>
      <c r="C807" s="1346" t="s">
        <v>416</v>
      </c>
      <c r="D807" s="1347"/>
      <c r="E807" s="1348"/>
      <c r="F807" s="217"/>
    </row>
    <row r="808" spans="1:6" x14ac:dyDescent="0.3">
      <c r="A808" s="218" t="s">
        <v>47</v>
      </c>
      <c r="B808" s="589" t="s">
        <v>113</v>
      </c>
      <c r="C808" s="216" t="s">
        <v>114</v>
      </c>
      <c r="D808" s="216" t="s">
        <v>115</v>
      </c>
      <c r="E808" s="216" t="s">
        <v>116</v>
      </c>
      <c r="F808" s="220" t="s">
        <v>48</v>
      </c>
    </row>
    <row r="809" spans="1:6" x14ac:dyDescent="0.3">
      <c r="A809" s="590"/>
      <c r="B809" s="589" t="s">
        <v>188</v>
      </c>
      <c r="C809" s="219" t="s">
        <v>117</v>
      </c>
      <c r="D809" s="219" t="s">
        <v>118</v>
      </c>
      <c r="E809" s="219" t="s">
        <v>119</v>
      </c>
      <c r="F809" s="591"/>
    </row>
    <row r="810" spans="1:6" ht="19.5" thickBot="1" x14ac:dyDescent="0.35">
      <c r="A810" s="592" t="s">
        <v>540</v>
      </c>
      <c r="B810" s="221">
        <v>4500</v>
      </c>
      <c r="C810" s="221" t="s">
        <v>431</v>
      </c>
      <c r="D810" s="221"/>
      <c r="E810" s="221">
        <v>20000</v>
      </c>
      <c r="F810" s="593"/>
    </row>
    <row r="811" spans="1:6" ht="19.5" thickTop="1" x14ac:dyDescent="0.3">
      <c r="A811" s="609" t="s">
        <v>603</v>
      </c>
      <c r="B811" s="222">
        <v>4500</v>
      </c>
      <c r="C811" s="222">
        <f>SUM(C812:C815)</f>
        <v>0</v>
      </c>
      <c r="D811" s="222"/>
      <c r="E811" s="222">
        <v>20000</v>
      </c>
      <c r="F811" s="610"/>
    </row>
    <row r="812" spans="1:6" ht="21" x14ac:dyDescent="0.35">
      <c r="A812" s="617" t="s">
        <v>604</v>
      </c>
      <c r="B812" s="248">
        <v>4500</v>
      </c>
      <c r="C812" s="248"/>
      <c r="D812" s="253"/>
      <c r="E812" s="253">
        <f>E811</f>
        <v>20000</v>
      </c>
      <c r="F812" s="270" t="s">
        <v>608</v>
      </c>
    </row>
    <row r="813" spans="1:6" ht="21" x14ac:dyDescent="0.35">
      <c r="A813" s="607"/>
      <c r="B813" s="225"/>
      <c r="C813" s="225"/>
      <c r="D813" s="226"/>
      <c r="E813" s="226"/>
      <c r="F813" s="271" t="s">
        <v>605</v>
      </c>
    </row>
    <row r="814" spans="1:6" ht="21" x14ac:dyDescent="0.35">
      <c r="A814" s="607"/>
      <c r="B814" s="225"/>
      <c r="C814" s="225"/>
      <c r="D814" s="226"/>
      <c r="E814" s="226"/>
      <c r="F814" s="271" t="s">
        <v>1936</v>
      </c>
    </row>
    <row r="815" spans="1:6" x14ac:dyDescent="0.3">
      <c r="A815" s="598" t="s">
        <v>431</v>
      </c>
      <c r="B815" s="232" t="s">
        <v>431</v>
      </c>
      <c r="C815" s="232"/>
      <c r="D815" s="257"/>
      <c r="E815" s="257"/>
      <c r="F815" s="618" t="s">
        <v>750</v>
      </c>
    </row>
    <row r="816" spans="1:6" x14ac:dyDescent="0.3">
      <c r="A816" s="599" t="s">
        <v>431</v>
      </c>
      <c r="B816" s="227" t="s">
        <v>431</v>
      </c>
      <c r="C816" s="227"/>
      <c r="D816" s="228"/>
      <c r="E816" s="228"/>
      <c r="F816" s="597"/>
    </row>
    <row r="817" spans="1:6" x14ac:dyDescent="0.3">
      <c r="A817" s="599" t="s">
        <v>431</v>
      </c>
      <c r="B817" s="227"/>
      <c r="C817" s="227"/>
      <c r="D817" s="228"/>
      <c r="E817" s="228"/>
      <c r="F817" s="597"/>
    </row>
    <row r="818" spans="1:6" x14ac:dyDescent="0.3">
      <c r="A818" s="599"/>
      <c r="B818" s="227"/>
      <c r="C818" s="227"/>
      <c r="D818" s="228"/>
      <c r="E818" s="228"/>
      <c r="F818" s="597"/>
    </row>
    <row r="819" spans="1:6" x14ac:dyDescent="0.3">
      <c r="A819" s="599"/>
      <c r="B819" s="227"/>
      <c r="C819" s="227"/>
      <c r="D819" s="228"/>
      <c r="E819" s="228"/>
      <c r="F819" s="597"/>
    </row>
    <row r="820" spans="1:6" x14ac:dyDescent="0.3">
      <c r="A820" s="599"/>
      <c r="B820" s="227"/>
      <c r="C820" s="227"/>
      <c r="D820" s="228"/>
      <c r="E820" s="228"/>
      <c r="F820" s="597"/>
    </row>
    <row r="821" spans="1:6" x14ac:dyDescent="0.3">
      <c r="A821" s="599"/>
      <c r="B821" s="227"/>
      <c r="C821" s="227"/>
      <c r="D821" s="228"/>
      <c r="E821" s="228"/>
      <c r="F821" s="597" t="s">
        <v>431</v>
      </c>
    </row>
    <row r="822" spans="1:6" x14ac:dyDescent="0.3">
      <c r="A822" s="598"/>
      <c r="B822" s="232"/>
      <c r="C822" s="232"/>
      <c r="D822" s="257"/>
      <c r="E822" s="257"/>
      <c r="F822" s="597"/>
    </row>
    <row r="823" spans="1:6" x14ac:dyDescent="0.3">
      <c r="A823" s="598"/>
      <c r="B823" s="232"/>
      <c r="C823" s="232"/>
      <c r="D823" s="257"/>
      <c r="E823" s="257"/>
      <c r="F823" s="597"/>
    </row>
    <row r="824" spans="1:6" x14ac:dyDescent="0.3">
      <c r="A824" s="598"/>
      <c r="B824" s="232"/>
      <c r="C824" s="232"/>
      <c r="D824" s="257"/>
      <c r="E824" s="257"/>
      <c r="F824" s="597"/>
    </row>
    <row r="825" spans="1:6" x14ac:dyDescent="0.3">
      <c r="A825" s="598"/>
      <c r="B825" s="232"/>
      <c r="C825" s="232"/>
      <c r="D825" s="257"/>
      <c r="E825" s="257"/>
      <c r="F825" s="597"/>
    </row>
    <row r="826" spans="1:6" x14ac:dyDescent="0.3">
      <c r="A826" s="598"/>
      <c r="B826" s="232"/>
      <c r="C826" s="232"/>
      <c r="D826" s="257"/>
      <c r="E826" s="257"/>
      <c r="F826" s="597"/>
    </row>
    <row r="827" spans="1:6" x14ac:dyDescent="0.3">
      <c r="A827" s="598"/>
      <c r="B827" s="232"/>
      <c r="C827" s="232"/>
      <c r="D827" s="257"/>
      <c r="E827" s="257"/>
      <c r="F827" s="597"/>
    </row>
    <row r="828" spans="1:6" x14ac:dyDescent="0.3">
      <c r="A828" s="598"/>
      <c r="B828" s="232"/>
      <c r="C828" s="232"/>
      <c r="D828" s="257"/>
      <c r="E828" s="257"/>
      <c r="F828" s="597"/>
    </row>
    <row r="829" spans="1:6" x14ac:dyDescent="0.3">
      <c r="A829" s="598"/>
      <c r="B829" s="232"/>
      <c r="C829" s="232"/>
      <c r="D829" s="257"/>
      <c r="E829" s="257"/>
      <c r="F829" s="597"/>
    </row>
    <row r="830" spans="1:6" x14ac:dyDescent="0.3">
      <c r="A830" s="598"/>
      <c r="B830" s="232"/>
      <c r="C830" s="232"/>
      <c r="D830" s="257"/>
      <c r="E830" s="257"/>
      <c r="F830" s="597"/>
    </row>
    <row r="831" spans="1:6" x14ac:dyDescent="0.3">
      <c r="A831" s="598"/>
      <c r="B831" s="232"/>
      <c r="C831" s="232"/>
      <c r="D831" s="257"/>
      <c r="E831" s="257"/>
      <c r="F831" s="597"/>
    </row>
    <row r="832" spans="1:6" x14ac:dyDescent="0.3">
      <c r="A832" s="598"/>
      <c r="B832" s="232"/>
      <c r="C832" s="232"/>
      <c r="D832" s="257"/>
      <c r="E832" s="257"/>
      <c r="F832" s="597"/>
    </row>
    <row r="833" spans="1:6" x14ac:dyDescent="0.3">
      <c r="A833" s="598"/>
      <c r="B833" s="232"/>
      <c r="C833" s="232"/>
      <c r="D833" s="257"/>
      <c r="E833" s="257"/>
      <c r="F833" s="597"/>
    </row>
    <row r="834" spans="1:6" x14ac:dyDescent="0.3">
      <c r="A834" s="598"/>
      <c r="B834" s="232"/>
      <c r="C834" s="232"/>
      <c r="D834" s="257"/>
      <c r="E834" s="257"/>
      <c r="F834" s="597"/>
    </row>
    <row r="835" spans="1:6" x14ac:dyDescent="0.3">
      <c r="A835" s="598"/>
      <c r="B835" s="232"/>
      <c r="C835" s="232"/>
      <c r="D835" s="257"/>
      <c r="E835" s="257"/>
      <c r="F835" s="597"/>
    </row>
    <row r="836" spans="1:6" x14ac:dyDescent="0.3">
      <c r="A836" s="599"/>
      <c r="B836" s="227"/>
      <c r="C836" s="227"/>
      <c r="D836" s="228"/>
      <c r="E836" s="228"/>
      <c r="F836" s="597" t="s">
        <v>431</v>
      </c>
    </row>
    <row r="837" spans="1:6" x14ac:dyDescent="0.3">
      <c r="A837" s="599"/>
      <c r="B837" s="227"/>
      <c r="C837" s="227"/>
      <c r="D837" s="228"/>
      <c r="E837" s="228"/>
      <c r="F837" s="601" t="s">
        <v>431</v>
      </c>
    </row>
    <row r="838" spans="1:6" x14ac:dyDescent="0.3">
      <c r="A838" s="599"/>
      <c r="B838" s="227"/>
      <c r="C838" s="227"/>
      <c r="D838" s="228"/>
      <c r="E838" s="228"/>
      <c r="F838" s="601"/>
    </row>
    <row r="839" spans="1:6" x14ac:dyDescent="0.3">
      <c r="A839" s="599"/>
      <c r="B839" s="227"/>
      <c r="C839" s="227"/>
      <c r="D839" s="228"/>
      <c r="E839" s="228"/>
      <c r="F839" s="601"/>
    </row>
    <row r="840" spans="1:6" x14ac:dyDescent="0.3">
      <c r="A840" s="599"/>
      <c r="B840" s="227"/>
      <c r="C840" s="227"/>
      <c r="D840" s="228"/>
      <c r="E840" s="228"/>
      <c r="F840" s="602"/>
    </row>
    <row r="841" spans="1:6" x14ac:dyDescent="0.3">
      <c r="A841" s="233" t="s">
        <v>6</v>
      </c>
      <c r="B841" s="234">
        <v>8000</v>
      </c>
      <c r="C841" s="223" t="s">
        <v>431</v>
      </c>
      <c r="D841" s="234"/>
      <c r="E841" s="234">
        <v>20000</v>
      </c>
      <c r="F841" s="603"/>
    </row>
    <row r="842" spans="1:6" x14ac:dyDescent="0.3">
      <c r="A842" s="552"/>
      <c r="B842" s="239"/>
      <c r="C842" s="249"/>
      <c r="D842" s="239"/>
      <c r="E842" s="239"/>
      <c r="F842" s="91"/>
    </row>
    <row r="843" spans="1:6" x14ac:dyDescent="0.3">
      <c r="A843" s="552"/>
      <c r="B843" s="239"/>
      <c r="C843" s="249"/>
      <c r="D843" s="239"/>
      <c r="E843" s="239"/>
      <c r="F843" s="91"/>
    </row>
    <row r="844" spans="1:6" x14ac:dyDescent="0.3">
      <c r="A844" s="552"/>
      <c r="B844" s="239"/>
      <c r="C844" s="249"/>
      <c r="D844" s="239"/>
      <c r="E844" s="239"/>
      <c r="F844" s="91"/>
    </row>
    <row r="845" spans="1:6" x14ac:dyDescent="0.3">
      <c r="A845" s="1345" t="s">
        <v>127</v>
      </c>
      <c r="B845" s="1345"/>
      <c r="C845" s="1345"/>
      <c r="D845" s="1345"/>
      <c r="E845" s="1345"/>
      <c r="F845" s="1345"/>
    </row>
    <row r="846" spans="1:6" x14ac:dyDescent="0.3">
      <c r="A846" s="1344" t="s">
        <v>415</v>
      </c>
      <c r="B846" s="1344"/>
      <c r="C846" s="1344"/>
      <c r="D846" s="1344"/>
      <c r="E846" s="1344"/>
      <c r="F846" s="1344"/>
    </row>
    <row r="847" spans="1:6" x14ac:dyDescent="0.3">
      <c r="A847" s="1344" t="s">
        <v>45</v>
      </c>
      <c r="B847" s="1344"/>
      <c r="C847" s="1344"/>
      <c r="D847" s="1344"/>
      <c r="E847" s="1344"/>
      <c r="F847" s="1344"/>
    </row>
    <row r="848" spans="1:6" x14ac:dyDescent="0.3">
      <c r="A848" s="214" t="s">
        <v>534</v>
      </c>
      <c r="B848" s="91"/>
      <c r="C848" s="552"/>
      <c r="D848" s="552"/>
      <c r="E848" s="552"/>
      <c r="F848" s="552"/>
    </row>
    <row r="849" spans="1:6" x14ac:dyDescent="0.3">
      <c r="A849" s="214" t="s">
        <v>535</v>
      </c>
      <c r="B849" s="91"/>
      <c r="C849" s="552"/>
      <c r="D849" s="552"/>
      <c r="E849" s="552"/>
      <c r="F849" s="552"/>
    </row>
    <row r="850" spans="1:6" x14ac:dyDescent="0.3">
      <c r="A850" s="214" t="s">
        <v>536</v>
      </c>
      <c r="B850" s="91"/>
      <c r="C850" s="552"/>
      <c r="D850" s="552"/>
      <c r="E850" s="552"/>
      <c r="F850" s="552"/>
    </row>
    <row r="851" spans="1:6" x14ac:dyDescent="0.3">
      <c r="A851" s="214" t="s">
        <v>610</v>
      </c>
      <c r="B851" s="91"/>
      <c r="C851" s="552"/>
      <c r="D851" s="552"/>
      <c r="E851" s="552"/>
      <c r="F851" s="552"/>
    </row>
    <row r="852" spans="1:6" x14ac:dyDescent="0.3">
      <c r="A852" s="91" t="s">
        <v>1338</v>
      </c>
      <c r="B852" s="587"/>
      <c r="C852" s="587"/>
      <c r="D852" s="587"/>
      <c r="E852" s="91" t="s">
        <v>609</v>
      </c>
      <c r="F852" s="587"/>
    </row>
    <row r="853" spans="1:6" x14ac:dyDescent="0.3">
      <c r="A853" s="91" t="s">
        <v>46</v>
      </c>
      <c r="B853" s="587"/>
      <c r="C853" s="587"/>
      <c r="D853" s="587"/>
      <c r="E853" s="587"/>
      <c r="F853" s="587"/>
    </row>
    <row r="854" spans="1:6" x14ac:dyDescent="0.3">
      <c r="A854" s="216"/>
      <c r="B854" s="588" t="s">
        <v>17</v>
      </c>
      <c r="C854" s="1346" t="s">
        <v>416</v>
      </c>
      <c r="D854" s="1347"/>
      <c r="E854" s="1348"/>
      <c r="F854" s="217"/>
    </row>
    <row r="855" spans="1:6" x14ac:dyDescent="0.3">
      <c r="A855" s="218" t="s">
        <v>47</v>
      </c>
      <c r="B855" s="589" t="s">
        <v>113</v>
      </c>
      <c r="C855" s="216" t="s">
        <v>114</v>
      </c>
      <c r="D855" s="216" t="s">
        <v>115</v>
      </c>
      <c r="E855" s="216" t="s">
        <v>116</v>
      </c>
      <c r="F855" s="220" t="s">
        <v>48</v>
      </c>
    </row>
    <row r="856" spans="1:6" x14ac:dyDescent="0.3">
      <c r="A856" s="590"/>
      <c r="B856" s="589" t="s">
        <v>188</v>
      </c>
      <c r="C856" s="219" t="s">
        <v>117</v>
      </c>
      <c r="D856" s="219" t="s">
        <v>118</v>
      </c>
      <c r="E856" s="219" t="s">
        <v>119</v>
      </c>
      <c r="F856" s="591"/>
    </row>
    <row r="857" spans="1:6" ht="19.5" thickBot="1" x14ac:dyDescent="0.35">
      <c r="A857" s="592" t="s">
        <v>540</v>
      </c>
      <c r="B857" s="221" t="s">
        <v>830</v>
      </c>
      <c r="C857" s="221" t="s">
        <v>431</v>
      </c>
      <c r="D857" s="221"/>
      <c r="E857" s="221">
        <v>20000</v>
      </c>
      <c r="F857" s="593"/>
    </row>
    <row r="858" spans="1:6" ht="19.5" thickTop="1" x14ac:dyDescent="0.3">
      <c r="A858" s="609" t="s">
        <v>603</v>
      </c>
      <c r="B858" s="222" t="s">
        <v>830</v>
      </c>
      <c r="C858" s="222">
        <f>SUM(C859:C862)</f>
        <v>0</v>
      </c>
      <c r="D858" s="222"/>
      <c r="E858" s="222">
        <v>5000</v>
      </c>
      <c r="F858" s="610"/>
    </row>
    <row r="859" spans="1:6" ht="37.5" x14ac:dyDescent="0.3">
      <c r="A859" s="617" t="s">
        <v>604</v>
      </c>
      <c r="B859" s="248" t="s">
        <v>830</v>
      </c>
      <c r="C859" s="248"/>
      <c r="D859" s="253"/>
      <c r="E859" s="253">
        <v>5000</v>
      </c>
      <c r="F859" s="619" t="s">
        <v>2214</v>
      </c>
    </row>
    <row r="860" spans="1:6" x14ac:dyDescent="0.3">
      <c r="A860" s="607"/>
      <c r="B860" s="225"/>
      <c r="C860" s="225"/>
      <c r="D860" s="226"/>
      <c r="E860" s="226"/>
      <c r="F860" s="193" t="s">
        <v>750</v>
      </c>
    </row>
    <row r="861" spans="1:6" ht="21" x14ac:dyDescent="0.35">
      <c r="A861" s="607"/>
      <c r="B861" s="225"/>
      <c r="C861" s="225"/>
      <c r="D861" s="226"/>
      <c r="E861" s="226"/>
      <c r="F861" s="271" t="s">
        <v>431</v>
      </c>
    </row>
    <row r="862" spans="1:6" x14ac:dyDescent="0.3">
      <c r="A862" s="598"/>
      <c r="B862" s="232"/>
      <c r="C862" s="232"/>
      <c r="D862" s="257"/>
      <c r="E862" s="257"/>
      <c r="F862" s="620" t="s">
        <v>431</v>
      </c>
    </row>
    <row r="863" spans="1:6" x14ac:dyDescent="0.3">
      <c r="A863" s="594" t="s">
        <v>590</v>
      </c>
      <c r="B863" s="223" t="s">
        <v>830</v>
      </c>
      <c r="C863" s="223"/>
      <c r="D863" s="224"/>
      <c r="E863" s="224">
        <v>15000</v>
      </c>
      <c r="F863" s="606" t="s">
        <v>431</v>
      </c>
    </row>
    <row r="864" spans="1:6" x14ac:dyDescent="0.3">
      <c r="A864" s="600" t="s">
        <v>611</v>
      </c>
      <c r="B864" s="226" t="s">
        <v>830</v>
      </c>
      <c r="C864" s="225"/>
      <c r="D864" s="226"/>
      <c r="E864" s="226">
        <v>15000</v>
      </c>
      <c r="F864" s="289" t="s">
        <v>613</v>
      </c>
    </row>
    <row r="865" spans="1:6" x14ac:dyDescent="0.3">
      <c r="A865" s="601" t="s">
        <v>612</v>
      </c>
      <c r="B865" s="228"/>
      <c r="C865" s="227"/>
      <c r="D865" s="228" t="s">
        <v>431</v>
      </c>
      <c r="E865" s="228"/>
      <c r="F865" s="608" t="s">
        <v>2215</v>
      </c>
    </row>
    <row r="866" spans="1:6" x14ac:dyDescent="0.3">
      <c r="A866" s="599"/>
      <c r="B866" s="227"/>
      <c r="C866" s="227"/>
      <c r="D866" s="228"/>
      <c r="E866" s="228"/>
      <c r="F866" s="597" t="s">
        <v>2216</v>
      </c>
    </row>
    <row r="867" spans="1:6" x14ac:dyDescent="0.3">
      <c r="A867" s="599"/>
      <c r="B867" s="227"/>
      <c r="C867" s="227"/>
      <c r="D867" s="228"/>
      <c r="E867" s="228"/>
      <c r="F867" s="591"/>
    </row>
    <row r="868" spans="1:6" x14ac:dyDescent="0.3">
      <c r="A868" s="598" t="s">
        <v>431</v>
      </c>
      <c r="B868" s="232"/>
      <c r="C868" s="232"/>
      <c r="D868" s="257" t="s">
        <v>431</v>
      </c>
      <c r="E868" s="257"/>
      <c r="F868" s="618" t="s">
        <v>431</v>
      </c>
    </row>
    <row r="869" spans="1:6" x14ac:dyDescent="0.3">
      <c r="A869" s="598"/>
      <c r="B869" s="232"/>
      <c r="C869" s="232"/>
      <c r="D869" s="257"/>
      <c r="E869" s="257"/>
      <c r="F869" s="597"/>
    </row>
    <row r="870" spans="1:6" x14ac:dyDescent="0.3">
      <c r="A870" s="598"/>
      <c r="B870" s="232"/>
      <c r="C870" s="232"/>
      <c r="D870" s="257"/>
      <c r="E870" s="257"/>
      <c r="F870" s="597"/>
    </row>
    <row r="871" spans="1:6" x14ac:dyDescent="0.3">
      <c r="A871" s="598"/>
      <c r="B871" s="232"/>
      <c r="C871" s="232"/>
      <c r="D871" s="257"/>
      <c r="E871" s="257"/>
      <c r="F871" s="597"/>
    </row>
    <row r="872" spans="1:6" x14ac:dyDescent="0.3">
      <c r="A872" s="598"/>
      <c r="B872" s="232"/>
      <c r="C872" s="232"/>
      <c r="D872" s="257"/>
      <c r="E872" s="257"/>
      <c r="F872" s="597"/>
    </row>
    <row r="873" spans="1:6" x14ac:dyDescent="0.3">
      <c r="A873" s="598"/>
      <c r="B873" s="232"/>
      <c r="C873" s="232"/>
      <c r="D873" s="257"/>
      <c r="E873" s="257"/>
      <c r="F873" s="597"/>
    </row>
    <row r="874" spans="1:6" x14ac:dyDescent="0.3">
      <c r="A874" s="598"/>
      <c r="B874" s="232"/>
      <c r="C874" s="232"/>
      <c r="D874" s="257"/>
      <c r="E874" s="257"/>
      <c r="F874" s="597"/>
    </row>
    <row r="875" spans="1:6" x14ac:dyDescent="0.3">
      <c r="A875" s="598"/>
      <c r="B875" s="232"/>
      <c r="C875" s="232"/>
      <c r="D875" s="257"/>
      <c r="E875" s="257"/>
      <c r="F875" s="597"/>
    </row>
    <row r="876" spans="1:6" x14ac:dyDescent="0.3">
      <c r="A876" s="598"/>
      <c r="B876" s="232"/>
      <c r="C876" s="232"/>
      <c r="D876" s="257"/>
      <c r="E876" s="257"/>
      <c r="F876" s="597"/>
    </row>
    <row r="877" spans="1:6" x14ac:dyDescent="0.3">
      <c r="A877" s="598"/>
      <c r="B877" s="232"/>
      <c r="C877" s="232"/>
      <c r="D877" s="257"/>
      <c r="E877" s="257"/>
      <c r="F877" s="597"/>
    </row>
    <row r="878" spans="1:6" x14ac:dyDescent="0.3">
      <c r="A878" s="598"/>
      <c r="B878" s="232"/>
      <c r="C878" s="232"/>
      <c r="D878" s="257"/>
      <c r="E878" s="257"/>
      <c r="F878" s="597"/>
    </row>
    <row r="879" spans="1:6" x14ac:dyDescent="0.3">
      <c r="A879" s="598"/>
      <c r="B879" s="232"/>
      <c r="C879" s="232"/>
      <c r="D879" s="257"/>
      <c r="E879" s="257"/>
      <c r="F879" s="597"/>
    </row>
    <row r="880" spans="1:6" x14ac:dyDescent="0.3">
      <c r="A880" s="598"/>
      <c r="B880" s="232"/>
      <c r="C880" s="232"/>
      <c r="D880" s="257"/>
      <c r="E880" s="257"/>
      <c r="F880" s="597"/>
    </row>
    <row r="881" spans="1:6" x14ac:dyDescent="0.3">
      <c r="A881" s="598"/>
      <c r="B881" s="232"/>
      <c r="C881" s="232"/>
      <c r="D881" s="257"/>
      <c r="E881" s="257"/>
      <c r="F881" s="597"/>
    </row>
    <row r="882" spans="1:6" x14ac:dyDescent="0.3">
      <c r="A882" s="599"/>
      <c r="B882" s="227"/>
      <c r="C882" s="227"/>
      <c r="D882" s="228"/>
      <c r="E882" s="228"/>
      <c r="F882" s="601"/>
    </row>
    <row r="883" spans="1:6" x14ac:dyDescent="0.3">
      <c r="A883" s="599"/>
      <c r="B883" s="227"/>
      <c r="C883" s="227"/>
      <c r="D883" s="228"/>
      <c r="E883" s="228"/>
      <c r="F883" s="601"/>
    </row>
    <row r="884" spans="1:6" x14ac:dyDescent="0.3">
      <c r="A884" s="599"/>
      <c r="B884" s="227"/>
      <c r="C884" s="227"/>
      <c r="D884" s="228"/>
      <c r="E884" s="228"/>
      <c r="F884" s="601"/>
    </row>
    <row r="885" spans="1:6" ht="19.5" customHeight="1" x14ac:dyDescent="0.3">
      <c r="A885" s="599"/>
      <c r="B885" s="227"/>
      <c r="C885" s="227"/>
      <c r="D885" s="228"/>
      <c r="E885" s="228"/>
      <c r="F885" s="601"/>
    </row>
    <row r="886" spans="1:6" x14ac:dyDescent="0.3">
      <c r="A886" s="599"/>
      <c r="B886" s="227"/>
      <c r="C886" s="227"/>
      <c r="D886" s="228"/>
      <c r="E886" s="228"/>
      <c r="F886" s="602"/>
    </row>
    <row r="887" spans="1:6" x14ac:dyDescent="0.3">
      <c r="A887" s="233" t="s">
        <v>6</v>
      </c>
      <c r="B887" s="234" t="s">
        <v>830</v>
      </c>
      <c r="C887" s="223" t="s">
        <v>431</v>
      </c>
      <c r="D887" s="234"/>
      <c r="E887" s="234">
        <v>20000</v>
      </c>
      <c r="F887" s="603"/>
    </row>
    <row r="888" spans="1:6" x14ac:dyDescent="0.3">
      <c r="A888" s="552"/>
      <c r="B888" s="239"/>
      <c r="C888" s="249"/>
      <c r="D888" s="239"/>
      <c r="E888" s="239"/>
      <c r="F888" s="91"/>
    </row>
    <row r="889" spans="1:6" x14ac:dyDescent="0.3">
      <c r="A889" s="552"/>
      <c r="B889" s="239"/>
      <c r="C889" s="249"/>
      <c r="D889" s="239"/>
      <c r="E889" s="239"/>
      <c r="F889" s="91"/>
    </row>
    <row r="890" spans="1:6" x14ac:dyDescent="0.3">
      <c r="A890" s="552"/>
      <c r="B890" s="239"/>
      <c r="C890" s="249"/>
      <c r="D890" s="239"/>
      <c r="E890" s="239"/>
      <c r="F890" s="91"/>
    </row>
    <row r="891" spans="1:6" x14ac:dyDescent="0.3">
      <c r="A891" s="552"/>
      <c r="B891" s="239"/>
      <c r="C891" s="249"/>
      <c r="D891" s="239"/>
      <c r="E891" s="239"/>
      <c r="F891" s="91"/>
    </row>
    <row r="892" spans="1:6" x14ac:dyDescent="0.3">
      <c r="A892" s="552"/>
      <c r="B892" s="239"/>
      <c r="C892" s="249"/>
      <c r="D892" s="239"/>
      <c r="E892" s="239"/>
      <c r="F892" s="91"/>
    </row>
    <row r="893" spans="1:6" x14ac:dyDescent="0.3">
      <c r="A893" s="552"/>
      <c r="B893" s="239"/>
      <c r="C893" s="249"/>
      <c r="D893" s="239"/>
      <c r="E893" s="239"/>
      <c r="F893" s="91"/>
    </row>
    <row r="894" spans="1:6" x14ac:dyDescent="0.3">
      <c r="A894" s="1345" t="s">
        <v>127</v>
      </c>
      <c r="B894" s="1345"/>
      <c r="C894" s="1345"/>
      <c r="D894" s="1345"/>
      <c r="E894" s="1345"/>
      <c r="F894" s="1345"/>
    </row>
    <row r="895" spans="1:6" x14ac:dyDescent="0.3">
      <c r="A895" s="1344" t="s">
        <v>415</v>
      </c>
      <c r="B895" s="1344"/>
      <c r="C895" s="1344"/>
      <c r="D895" s="1344"/>
      <c r="E895" s="1344"/>
      <c r="F895" s="1344"/>
    </row>
    <row r="896" spans="1:6" x14ac:dyDescent="0.3">
      <c r="A896" s="1344" t="s">
        <v>45</v>
      </c>
      <c r="B896" s="1344"/>
      <c r="C896" s="1344"/>
      <c r="D896" s="1344"/>
      <c r="E896" s="1344"/>
      <c r="F896" s="1344"/>
    </row>
    <row r="897" spans="1:6" x14ac:dyDescent="0.3">
      <c r="A897" s="214" t="s">
        <v>534</v>
      </c>
      <c r="B897" s="91"/>
      <c r="C897" s="552"/>
      <c r="D897" s="552"/>
      <c r="E897" s="552"/>
      <c r="F897" s="552"/>
    </row>
    <row r="898" spans="1:6" x14ac:dyDescent="0.3">
      <c r="A898" s="214" t="s">
        <v>535</v>
      </c>
      <c r="B898" s="91"/>
      <c r="C898" s="552"/>
      <c r="D898" s="552"/>
      <c r="E898" s="552"/>
      <c r="F898" s="552"/>
    </row>
    <row r="899" spans="1:6" x14ac:dyDescent="0.3">
      <c r="A899" s="214" t="s">
        <v>536</v>
      </c>
      <c r="B899" s="91"/>
      <c r="C899" s="552"/>
      <c r="D899" s="552"/>
      <c r="E899" s="552"/>
      <c r="F899" s="552"/>
    </row>
    <row r="900" spans="1:6" x14ac:dyDescent="0.3">
      <c r="A900" s="214" t="s">
        <v>606</v>
      </c>
      <c r="B900" s="91"/>
      <c r="C900" s="552"/>
      <c r="D900" s="552"/>
      <c r="E900" s="552"/>
      <c r="F900" s="552"/>
    </row>
    <row r="901" spans="1:6" x14ac:dyDescent="0.3">
      <c r="A901" s="91" t="s">
        <v>1339</v>
      </c>
      <c r="B901" s="587"/>
      <c r="C901" s="587"/>
      <c r="D901" s="587"/>
      <c r="E901" s="91" t="s">
        <v>615</v>
      </c>
      <c r="F901" s="587"/>
    </row>
    <row r="902" spans="1:6" x14ac:dyDescent="0.3">
      <c r="A902" s="91" t="s">
        <v>46</v>
      </c>
      <c r="B902" s="587"/>
      <c r="C902" s="587"/>
      <c r="D902" s="587"/>
      <c r="E902" s="587"/>
      <c r="F902" s="587"/>
    </row>
    <row r="903" spans="1:6" x14ac:dyDescent="0.3">
      <c r="A903" s="216"/>
      <c r="B903" s="588" t="s">
        <v>17</v>
      </c>
      <c r="C903" s="1346" t="s">
        <v>416</v>
      </c>
      <c r="D903" s="1347"/>
      <c r="E903" s="1348"/>
      <c r="F903" s="217"/>
    </row>
    <row r="904" spans="1:6" x14ac:dyDescent="0.3">
      <c r="A904" s="218" t="s">
        <v>47</v>
      </c>
      <c r="B904" s="589" t="s">
        <v>113</v>
      </c>
      <c r="C904" s="216" t="s">
        <v>114</v>
      </c>
      <c r="D904" s="216" t="s">
        <v>115</v>
      </c>
      <c r="E904" s="216" t="s">
        <v>116</v>
      </c>
      <c r="F904" s="220" t="s">
        <v>48</v>
      </c>
    </row>
    <row r="905" spans="1:6" x14ac:dyDescent="0.3">
      <c r="A905" s="590"/>
      <c r="B905" s="589" t="s">
        <v>188</v>
      </c>
      <c r="C905" s="219" t="s">
        <v>117</v>
      </c>
      <c r="D905" s="219" t="s">
        <v>118</v>
      </c>
      <c r="E905" s="219" t="s">
        <v>119</v>
      </c>
      <c r="F905" s="591"/>
    </row>
    <row r="906" spans="1:6" ht="19.5" thickBot="1" x14ac:dyDescent="0.35">
      <c r="A906" s="592" t="s">
        <v>540</v>
      </c>
      <c r="B906" s="221" t="s">
        <v>839</v>
      </c>
      <c r="C906" s="221" t="s">
        <v>431</v>
      </c>
      <c r="D906" s="221"/>
      <c r="E906" s="221">
        <v>24056</v>
      </c>
      <c r="F906" s="593"/>
    </row>
    <row r="907" spans="1:6" ht="19.5" thickTop="1" x14ac:dyDescent="0.3">
      <c r="A907" s="594" t="s">
        <v>541</v>
      </c>
      <c r="B907" s="222" t="s">
        <v>830</v>
      </c>
      <c r="C907" s="223"/>
      <c r="D907" s="224"/>
      <c r="E907" s="224">
        <v>24056</v>
      </c>
      <c r="F907" s="595" t="s">
        <v>431</v>
      </c>
    </row>
    <row r="908" spans="1:6" x14ac:dyDescent="0.3">
      <c r="A908" s="600" t="s">
        <v>616</v>
      </c>
      <c r="B908" s="226" t="s">
        <v>830</v>
      </c>
      <c r="C908" s="225"/>
      <c r="D908" s="226"/>
      <c r="E908" s="226">
        <v>24056</v>
      </c>
      <c r="F908" s="621" t="s">
        <v>1687</v>
      </c>
    </row>
    <row r="909" spans="1:6" x14ac:dyDescent="0.3">
      <c r="A909" s="598" t="s">
        <v>431</v>
      </c>
      <c r="B909" s="232"/>
      <c r="C909" s="232"/>
      <c r="D909" s="257"/>
      <c r="E909" s="257"/>
      <c r="F909" s="597" t="s">
        <v>1688</v>
      </c>
    </row>
    <row r="910" spans="1:6" x14ac:dyDescent="0.3">
      <c r="A910" s="601"/>
      <c r="B910" s="227"/>
      <c r="C910" s="227"/>
      <c r="D910" s="228"/>
      <c r="E910" s="228"/>
      <c r="F910" s="597" t="s">
        <v>617</v>
      </c>
    </row>
    <row r="911" spans="1:6" x14ac:dyDescent="0.3">
      <c r="A911" s="601"/>
      <c r="B911" s="227"/>
      <c r="C911" s="227"/>
      <c r="D911" s="228"/>
      <c r="E911" s="228"/>
      <c r="F911" s="597" t="s">
        <v>619</v>
      </c>
    </row>
    <row r="912" spans="1:6" x14ac:dyDescent="0.3">
      <c r="A912" s="601" t="s">
        <v>431</v>
      </c>
      <c r="B912" s="227"/>
      <c r="C912" s="227"/>
      <c r="D912" s="228" t="s">
        <v>431</v>
      </c>
      <c r="E912" s="228"/>
      <c r="F912" s="597" t="s">
        <v>618</v>
      </c>
    </row>
    <row r="913" spans="1:6" x14ac:dyDescent="0.3">
      <c r="A913" s="599" t="s">
        <v>431</v>
      </c>
      <c r="B913" s="227"/>
      <c r="C913" s="227"/>
      <c r="D913" s="228" t="s">
        <v>431</v>
      </c>
      <c r="E913" s="228"/>
      <c r="F913" s="597" t="s">
        <v>620</v>
      </c>
    </row>
    <row r="914" spans="1:6" x14ac:dyDescent="0.3">
      <c r="A914" s="598"/>
      <c r="B914" s="232"/>
      <c r="C914" s="232"/>
      <c r="D914" s="257"/>
      <c r="E914" s="257"/>
      <c r="F914" s="597" t="s">
        <v>1689</v>
      </c>
    </row>
    <row r="915" spans="1:6" x14ac:dyDescent="0.3">
      <c r="A915" s="598" t="s">
        <v>431</v>
      </c>
      <c r="B915" s="232" t="s">
        <v>431</v>
      </c>
      <c r="C915" s="232"/>
      <c r="D915" s="257" t="s">
        <v>431</v>
      </c>
      <c r="E915" s="257"/>
      <c r="F915" s="597" t="s">
        <v>614</v>
      </c>
    </row>
    <row r="916" spans="1:6" x14ac:dyDescent="0.3">
      <c r="A916" s="599"/>
      <c r="B916" s="227"/>
      <c r="C916" s="227"/>
      <c r="D916" s="228"/>
      <c r="E916" s="228"/>
      <c r="F916" s="597" t="s">
        <v>431</v>
      </c>
    </row>
    <row r="917" spans="1:6" x14ac:dyDescent="0.3">
      <c r="A917" s="599"/>
      <c r="B917" s="227"/>
      <c r="C917" s="227"/>
      <c r="D917" s="228"/>
      <c r="E917" s="228"/>
      <c r="F917" s="597"/>
    </row>
    <row r="918" spans="1:6" x14ac:dyDescent="0.3">
      <c r="A918" s="599"/>
      <c r="B918" s="227"/>
      <c r="C918" s="227"/>
      <c r="D918" s="228"/>
      <c r="E918" s="228"/>
      <c r="F918" s="597"/>
    </row>
    <row r="919" spans="1:6" x14ac:dyDescent="0.3">
      <c r="A919" s="599"/>
      <c r="B919" s="227"/>
      <c r="C919" s="227"/>
      <c r="D919" s="228"/>
      <c r="E919" s="228"/>
      <c r="F919" s="597"/>
    </row>
    <row r="920" spans="1:6" x14ac:dyDescent="0.3">
      <c r="A920" s="599"/>
      <c r="B920" s="227"/>
      <c r="C920" s="227"/>
      <c r="D920" s="228"/>
      <c r="E920" s="228"/>
      <c r="F920" s="597"/>
    </row>
    <row r="921" spans="1:6" x14ac:dyDescent="0.3">
      <c r="A921" s="599"/>
      <c r="B921" s="227"/>
      <c r="C921" s="227"/>
      <c r="D921" s="228"/>
      <c r="E921" s="228"/>
      <c r="F921" s="597"/>
    </row>
    <row r="922" spans="1:6" x14ac:dyDescent="0.3">
      <c r="A922" s="599"/>
      <c r="B922" s="227"/>
      <c r="C922" s="227"/>
      <c r="D922" s="228"/>
      <c r="E922" s="228"/>
      <c r="F922" s="597"/>
    </row>
    <row r="923" spans="1:6" x14ac:dyDescent="0.3">
      <c r="A923" s="599"/>
      <c r="B923" s="227"/>
      <c r="C923" s="227"/>
      <c r="D923" s="228"/>
      <c r="E923" s="228"/>
      <c r="F923" s="597"/>
    </row>
    <row r="924" spans="1:6" x14ac:dyDescent="0.3">
      <c r="A924" s="599"/>
      <c r="B924" s="227"/>
      <c r="C924" s="227"/>
      <c r="D924" s="228"/>
      <c r="E924" s="228"/>
      <c r="F924" s="597"/>
    </row>
    <row r="925" spans="1:6" x14ac:dyDescent="0.3">
      <c r="A925" s="599"/>
      <c r="B925" s="227"/>
      <c r="C925" s="227"/>
      <c r="D925" s="228"/>
      <c r="E925" s="228"/>
      <c r="F925" s="597"/>
    </row>
    <row r="926" spans="1:6" x14ac:dyDescent="0.3">
      <c r="A926" s="599"/>
      <c r="B926" s="227"/>
      <c r="C926" s="227"/>
      <c r="D926" s="228"/>
      <c r="E926" s="228"/>
      <c r="F926" s="597"/>
    </row>
    <row r="927" spans="1:6" x14ac:dyDescent="0.3">
      <c r="A927" s="599"/>
      <c r="B927" s="227"/>
      <c r="C927" s="227"/>
      <c r="D927" s="228"/>
      <c r="E927" s="228"/>
      <c r="F927" s="597"/>
    </row>
    <row r="928" spans="1:6" x14ac:dyDescent="0.3">
      <c r="A928" s="599"/>
      <c r="B928" s="227"/>
      <c r="C928" s="227"/>
      <c r="D928" s="228"/>
      <c r="E928" s="228"/>
      <c r="F928" s="597"/>
    </row>
    <row r="929" spans="1:6" x14ac:dyDescent="0.3">
      <c r="A929" s="599"/>
      <c r="B929" s="227"/>
      <c r="C929" s="227"/>
      <c r="D929" s="228"/>
      <c r="E929" s="228"/>
      <c r="F929" s="597"/>
    </row>
    <row r="930" spans="1:6" x14ac:dyDescent="0.3">
      <c r="A930" s="599"/>
      <c r="B930" s="227"/>
      <c r="C930" s="227"/>
      <c r="D930" s="228"/>
      <c r="E930" s="228"/>
      <c r="F930" s="597"/>
    </row>
    <row r="931" spans="1:6" x14ac:dyDescent="0.3">
      <c r="A931" s="599"/>
      <c r="B931" s="227"/>
      <c r="C931" s="227"/>
      <c r="D931" s="228"/>
      <c r="E931" s="228"/>
      <c r="F931" s="597"/>
    </row>
    <row r="932" spans="1:6" x14ac:dyDescent="0.3">
      <c r="A932" s="622"/>
      <c r="B932" s="156"/>
      <c r="C932" s="156"/>
      <c r="D932" s="157"/>
      <c r="E932" s="157"/>
      <c r="F932" s="623"/>
    </row>
    <row r="933" spans="1:6" x14ac:dyDescent="0.3">
      <c r="A933" s="622"/>
      <c r="B933" s="156"/>
      <c r="C933" s="156"/>
      <c r="D933" s="157"/>
      <c r="E933" s="157"/>
      <c r="F933" s="624"/>
    </row>
    <row r="934" spans="1:6" x14ac:dyDescent="0.3">
      <c r="A934" s="622"/>
      <c r="B934" s="156"/>
      <c r="C934" s="156"/>
      <c r="D934" s="157"/>
      <c r="E934" s="157"/>
      <c r="F934" s="624"/>
    </row>
    <row r="935" spans="1:6" x14ac:dyDescent="0.3">
      <c r="A935" s="622"/>
      <c r="B935" s="156"/>
      <c r="C935" s="156"/>
      <c r="D935" s="157"/>
      <c r="E935" s="157"/>
      <c r="F935" s="624"/>
    </row>
    <row r="936" spans="1:6" x14ac:dyDescent="0.3">
      <c r="A936" s="622"/>
      <c r="B936" s="156"/>
      <c r="C936" s="156"/>
      <c r="D936" s="157"/>
      <c r="E936" s="157"/>
      <c r="F936" s="624"/>
    </row>
    <row r="937" spans="1:6" x14ac:dyDescent="0.3">
      <c r="A937" s="622"/>
      <c r="B937" s="156"/>
      <c r="C937" s="156"/>
      <c r="D937" s="157"/>
      <c r="E937" s="157"/>
      <c r="F937" s="625"/>
    </row>
    <row r="938" spans="1:6" x14ac:dyDescent="0.3">
      <c r="A938" s="233" t="s">
        <v>6</v>
      </c>
      <c r="B938" s="234" t="s">
        <v>839</v>
      </c>
      <c r="C938" s="223" t="s">
        <v>431</v>
      </c>
      <c r="D938" s="234"/>
      <c r="E938" s="234">
        <v>24056</v>
      </c>
      <c r="F938" s="603"/>
    </row>
    <row r="939" spans="1:6" x14ac:dyDescent="0.3">
      <c r="A939" s="552"/>
      <c r="B939" s="239"/>
      <c r="C939" s="249"/>
      <c r="D939" s="239"/>
      <c r="E939" s="239"/>
      <c r="F939" s="91"/>
    </row>
    <row r="940" spans="1:6" x14ac:dyDescent="0.3">
      <c r="A940" s="552"/>
      <c r="B940" s="239"/>
      <c r="C940" s="249"/>
      <c r="D940" s="239"/>
      <c r="E940" s="239"/>
      <c r="F940" s="91"/>
    </row>
    <row r="941" spans="1:6" x14ac:dyDescent="0.3">
      <c r="A941" s="552"/>
      <c r="B941" s="239"/>
      <c r="C941" s="249"/>
      <c r="D941" s="239"/>
      <c r="E941" s="239"/>
      <c r="F941" s="91"/>
    </row>
    <row r="942" spans="1:6" x14ac:dyDescent="0.3">
      <c r="A942" s="552"/>
      <c r="B942" s="239"/>
      <c r="C942" s="249"/>
      <c r="D942" s="239"/>
      <c r="E942" s="239"/>
      <c r="F942" s="91"/>
    </row>
    <row r="943" spans="1:6" x14ac:dyDescent="0.3">
      <c r="A943" s="552"/>
      <c r="B943" s="239"/>
      <c r="C943" s="249"/>
      <c r="D943" s="239"/>
      <c r="E943" s="239"/>
      <c r="F943" s="91"/>
    </row>
    <row r="944" spans="1:6" x14ac:dyDescent="0.3">
      <c r="A944" s="1345" t="s">
        <v>127</v>
      </c>
      <c r="B944" s="1345"/>
      <c r="C944" s="1345"/>
      <c r="D944" s="1345"/>
      <c r="E944" s="1345"/>
      <c r="F944" s="1345"/>
    </row>
    <row r="945" spans="1:6" x14ac:dyDescent="0.3">
      <c r="A945" s="1344" t="s">
        <v>415</v>
      </c>
      <c r="B945" s="1344"/>
      <c r="C945" s="1344"/>
      <c r="D945" s="1344"/>
      <c r="E945" s="1344"/>
      <c r="F945" s="1344"/>
    </row>
    <row r="946" spans="1:6" x14ac:dyDescent="0.3">
      <c r="A946" s="1344" t="s">
        <v>45</v>
      </c>
      <c r="B946" s="1344"/>
      <c r="C946" s="1344"/>
      <c r="D946" s="1344"/>
      <c r="E946" s="1344"/>
      <c r="F946" s="1344"/>
    </row>
    <row r="947" spans="1:6" x14ac:dyDescent="0.3">
      <c r="A947" s="214" t="s">
        <v>534</v>
      </c>
      <c r="B947" s="91"/>
      <c r="C947" s="552"/>
      <c r="D947" s="552"/>
      <c r="E947" s="552"/>
      <c r="F947" s="552"/>
    </row>
    <row r="948" spans="1:6" x14ac:dyDescent="0.3">
      <c r="A948" s="214" t="s">
        <v>535</v>
      </c>
      <c r="B948" s="91"/>
      <c r="C948" s="552"/>
      <c r="D948" s="552"/>
      <c r="E948" s="552"/>
      <c r="F948" s="552"/>
    </row>
    <row r="949" spans="1:6" x14ac:dyDescent="0.3">
      <c r="A949" s="214" t="s">
        <v>536</v>
      </c>
      <c r="B949" s="91"/>
      <c r="C949" s="552"/>
      <c r="D949" s="552"/>
      <c r="E949" s="552"/>
      <c r="F949" s="552"/>
    </row>
    <row r="950" spans="1:6" x14ac:dyDescent="0.3">
      <c r="A950" s="214" t="s">
        <v>606</v>
      </c>
      <c r="B950" s="91"/>
      <c r="C950" s="552"/>
      <c r="D950" s="552"/>
      <c r="E950" s="552"/>
      <c r="F950" s="552"/>
    </row>
    <row r="951" spans="1:6" x14ac:dyDescent="0.3">
      <c r="A951" s="91" t="s">
        <v>1340</v>
      </c>
      <c r="B951" s="587"/>
      <c r="C951" s="587"/>
      <c r="D951" s="587"/>
      <c r="E951" s="91" t="s">
        <v>715</v>
      </c>
      <c r="F951" s="587"/>
    </row>
    <row r="952" spans="1:6" x14ac:dyDescent="0.3">
      <c r="A952" s="91" t="s">
        <v>46</v>
      </c>
      <c r="B952" s="587"/>
      <c r="C952" s="587"/>
      <c r="D952" s="587"/>
      <c r="E952" s="587"/>
      <c r="F952" s="587"/>
    </row>
    <row r="953" spans="1:6" x14ac:dyDescent="0.3">
      <c r="A953" s="216"/>
      <c r="B953" s="588" t="s">
        <v>17</v>
      </c>
      <c r="C953" s="1346" t="s">
        <v>416</v>
      </c>
      <c r="D953" s="1347"/>
      <c r="E953" s="1348"/>
      <c r="F953" s="217"/>
    </row>
    <row r="954" spans="1:6" x14ac:dyDescent="0.3">
      <c r="A954" s="218" t="s">
        <v>47</v>
      </c>
      <c r="B954" s="589" t="s">
        <v>113</v>
      </c>
      <c r="C954" s="216" t="s">
        <v>114</v>
      </c>
      <c r="D954" s="216" t="s">
        <v>115</v>
      </c>
      <c r="E954" s="216" t="s">
        <v>116</v>
      </c>
      <c r="F954" s="220" t="s">
        <v>48</v>
      </c>
    </row>
    <row r="955" spans="1:6" x14ac:dyDescent="0.3">
      <c r="A955" s="590"/>
      <c r="B955" s="589" t="s">
        <v>188</v>
      </c>
      <c r="C955" s="219" t="s">
        <v>117</v>
      </c>
      <c r="D955" s="219" t="s">
        <v>118</v>
      </c>
      <c r="E955" s="219" t="s">
        <v>119</v>
      </c>
      <c r="F955" s="591"/>
    </row>
    <row r="956" spans="1:6" ht="19.5" thickBot="1" x14ac:dyDescent="0.35">
      <c r="A956" s="592" t="s">
        <v>540</v>
      </c>
      <c r="B956" s="221" t="s">
        <v>830</v>
      </c>
      <c r="C956" s="221" t="s">
        <v>431</v>
      </c>
      <c r="D956" s="221">
        <f>D957</f>
        <v>11250</v>
      </c>
      <c r="E956" s="221" t="s">
        <v>431</v>
      </c>
      <c r="F956" s="593"/>
    </row>
    <row r="957" spans="1:6" ht="19.5" thickTop="1" x14ac:dyDescent="0.3">
      <c r="A957" s="594" t="s">
        <v>541</v>
      </c>
      <c r="B957" s="223" t="s">
        <v>830</v>
      </c>
      <c r="C957" s="223"/>
      <c r="D957" s="224">
        <v>11250</v>
      </c>
      <c r="E957" s="224" t="s">
        <v>431</v>
      </c>
      <c r="F957" s="595" t="s">
        <v>431</v>
      </c>
    </row>
    <row r="958" spans="1:6" x14ac:dyDescent="0.3">
      <c r="A958" s="596" t="s">
        <v>558</v>
      </c>
      <c r="B958" s="225" t="s">
        <v>830</v>
      </c>
      <c r="C958" s="225"/>
      <c r="D958" s="226">
        <v>11250</v>
      </c>
      <c r="E958" s="226" t="s">
        <v>431</v>
      </c>
      <c r="F958" s="273" t="s">
        <v>716</v>
      </c>
    </row>
    <row r="959" spans="1:6" x14ac:dyDescent="0.3">
      <c r="A959" s="601" t="s">
        <v>431</v>
      </c>
      <c r="B959" s="227"/>
      <c r="C959" s="227"/>
      <c r="D959" s="228" t="s">
        <v>431</v>
      </c>
      <c r="E959" s="228"/>
      <c r="F959" s="608" t="s">
        <v>717</v>
      </c>
    </row>
    <row r="960" spans="1:6" x14ac:dyDescent="0.3">
      <c r="A960" s="599"/>
      <c r="B960" s="227"/>
      <c r="C960" s="227"/>
      <c r="D960" s="228"/>
      <c r="E960" s="228"/>
      <c r="F960" s="601" t="s">
        <v>718</v>
      </c>
    </row>
    <row r="961" spans="1:6" x14ac:dyDescent="0.3">
      <c r="A961" s="598" t="s">
        <v>431</v>
      </c>
      <c r="B961" s="232" t="s">
        <v>431</v>
      </c>
      <c r="C961" s="232"/>
      <c r="D961" s="257"/>
      <c r="E961" s="257"/>
      <c r="F961" s="274" t="s">
        <v>719</v>
      </c>
    </row>
    <row r="962" spans="1:6" x14ac:dyDescent="0.3">
      <c r="A962" s="599"/>
      <c r="B962" s="227"/>
      <c r="C962" s="227"/>
      <c r="D962" s="228"/>
      <c r="E962" s="228"/>
      <c r="F962" s="608" t="s">
        <v>720</v>
      </c>
    </row>
    <row r="963" spans="1:6" x14ac:dyDescent="0.3">
      <c r="A963" s="599"/>
      <c r="B963" s="227"/>
      <c r="C963" s="227"/>
      <c r="D963" s="228"/>
      <c r="E963" s="228"/>
      <c r="F963" s="591" t="s">
        <v>721</v>
      </c>
    </row>
    <row r="964" spans="1:6" x14ac:dyDescent="0.3">
      <c r="A964" s="599"/>
      <c r="B964" s="227"/>
      <c r="C964" s="227"/>
      <c r="D964" s="228"/>
      <c r="E964" s="228"/>
      <c r="F964" s="601" t="s">
        <v>2135</v>
      </c>
    </row>
    <row r="965" spans="1:6" x14ac:dyDescent="0.3">
      <c r="A965" s="599"/>
      <c r="B965" s="227"/>
      <c r="C965" s="227"/>
      <c r="D965" s="228"/>
      <c r="E965" s="228"/>
      <c r="F965" s="601"/>
    </row>
    <row r="966" spans="1:6" x14ac:dyDescent="0.3">
      <c r="A966" s="599"/>
      <c r="B966" s="227"/>
      <c r="C966" s="227"/>
      <c r="D966" s="228"/>
      <c r="E966" s="228"/>
      <c r="F966" s="601"/>
    </row>
    <row r="967" spans="1:6" x14ac:dyDescent="0.3">
      <c r="A967" s="599"/>
      <c r="B967" s="227"/>
      <c r="C967" s="227"/>
      <c r="D967" s="228"/>
      <c r="E967" s="228"/>
      <c r="F967" s="601"/>
    </row>
    <row r="968" spans="1:6" x14ac:dyDescent="0.3">
      <c r="A968" s="599"/>
      <c r="B968" s="227"/>
      <c r="C968" s="227"/>
      <c r="D968" s="228"/>
      <c r="E968" s="228"/>
      <c r="F968" s="601"/>
    </row>
    <row r="969" spans="1:6" x14ac:dyDescent="0.3">
      <c r="A969" s="599"/>
      <c r="B969" s="227"/>
      <c r="C969" s="227"/>
      <c r="D969" s="228"/>
      <c r="E969" s="228"/>
      <c r="F969" s="601"/>
    </row>
    <row r="970" spans="1:6" x14ac:dyDescent="0.3">
      <c r="A970" s="599"/>
      <c r="B970" s="227"/>
      <c r="C970" s="227"/>
      <c r="D970" s="228"/>
      <c r="E970" s="228"/>
      <c r="F970" s="601"/>
    </row>
    <row r="971" spans="1:6" x14ac:dyDescent="0.3">
      <c r="A971" s="599"/>
      <c r="B971" s="227"/>
      <c r="C971" s="227"/>
      <c r="D971" s="228"/>
      <c r="E971" s="228"/>
      <c r="F971" s="601"/>
    </row>
    <row r="972" spans="1:6" x14ac:dyDescent="0.3">
      <c r="A972" s="599"/>
      <c r="B972" s="227"/>
      <c r="C972" s="227"/>
      <c r="D972" s="228"/>
      <c r="E972" s="228"/>
      <c r="F972" s="601"/>
    </row>
    <row r="973" spans="1:6" x14ac:dyDescent="0.3">
      <c r="A973" s="599"/>
      <c r="B973" s="227"/>
      <c r="C973" s="227"/>
      <c r="D973" s="228"/>
      <c r="E973" s="228"/>
      <c r="F973" s="601"/>
    </row>
    <row r="974" spans="1:6" x14ac:dyDescent="0.3">
      <c r="A974" s="599"/>
      <c r="B974" s="227"/>
      <c r="C974" s="227"/>
      <c r="D974" s="228"/>
      <c r="E974" s="228"/>
      <c r="F974" s="601"/>
    </row>
    <row r="975" spans="1:6" x14ac:dyDescent="0.3">
      <c r="A975" s="599"/>
      <c r="B975" s="227"/>
      <c r="C975" s="227"/>
      <c r="D975" s="228"/>
      <c r="E975" s="228"/>
      <c r="F975" s="601"/>
    </row>
    <row r="976" spans="1:6" x14ac:dyDescent="0.3">
      <c r="A976" s="599"/>
      <c r="B976" s="227"/>
      <c r="C976" s="227"/>
      <c r="D976" s="228"/>
      <c r="E976" s="228"/>
      <c r="F976" s="601"/>
    </row>
    <row r="977" spans="1:6" x14ac:dyDescent="0.3">
      <c r="A977" s="599"/>
      <c r="B977" s="227"/>
      <c r="C977" s="227"/>
      <c r="D977" s="228"/>
      <c r="E977" s="228"/>
      <c r="F977" s="601"/>
    </row>
    <row r="978" spans="1:6" x14ac:dyDescent="0.3">
      <c r="A978" s="599"/>
      <c r="B978" s="227"/>
      <c r="C978" s="227"/>
      <c r="D978" s="228"/>
      <c r="E978" s="228"/>
      <c r="F978" s="601"/>
    </row>
    <row r="979" spans="1:6" x14ac:dyDescent="0.3">
      <c r="A979" s="599"/>
      <c r="B979" s="227"/>
      <c r="C979" s="227"/>
      <c r="D979" s="228"/>
      <c r="E979" s="228"/>
      <c r="F979" s="601"/>
    </row>
    <row r="980" spans="1:6" x14ac:dyDescent="0.3">
      <c r="A980" s="599"/>
      <c r="B980" s="227"/>
      <c r="C980" s="227"/>
      <c r="D980" s="228"/>
      <c r="E980" s="228"/>
      <c r="F980" s="601"/>
    </row>
    <row r="981" spans="1:6" x14ac:dyDescent="0.3">
      <c r="A981" s="599"/>
      <c r="B981" s="227"/>
      <c r="C981" s="227"/>
      <c r="D981" s="228"/>
      <c r="E981" s="228"/>
      <c r="F981" s="601"/>
    </row>
    <row r="982" spans="1:6" x14ac:dyDescent="0.3">
      <c r="A982" s="599"/>
      <c r="B982" s="227"/>
      <c r="C982" s="227"/>
      <c r="D982" s="228"/>
      <c r="E982" s="228"/>
      <c r="F982" s="601"/>
    </row>
    <row r="983" spans="1:6" x14ac:dyDescent="0.3">
      <c r="A983" s="599"/>
      <c r="B983" s="227"/>
      <c r="C983" s="227"/>
      <c r="D983" s="228"/>
      <c r="E983" s="228"/>
      <c r="F983" s="601"/>
    </row>
    <row r="984" spans="1:6" x14ac:dyDescent="0.3">
      <c r="A984" s="599"/>
      <c r="B984" s="227"/>
      <c r="C984" s="227"/>
      <c r="D984" s="228"/>
      <c r="E984" s="228"/>
      <c r="F984" s="601"/>
    </row>
    <row r="985" spans="1:6" x14ac:dyDescent="0.3">
      <c r="A985" s="599"/>
      <c r="B985" s="227"/>
      <c r="C985" s="227"/>
      <c r="D985" s="228"/>
      <c r="E985" s="228"/>
      <c r="F985" s="601"/>
    </row>
    <row r="986" spans="1:6" x14ac:dyDescent="0.3">
      <c r="A986" s="599"/>
      <c r="B986" s="227"/>
      <c r="C986" s="227"/>
      <c r="D986" s="228"/>
      <c r="E986" s="228"/>
      <c r="F986" s="601"/>
    </row>
    <row r="987" spans="1:6" x14ac:dyDescent="0.3">
      <c r="A987" s="599"/>
      <c r="B987" s="227"/>
      <c r="C987" s="227"/>
      <c r="D987" s="228"/>
      <c r="E987" s="228"/>
      <c r="F987" s="602"/>
    </row>
    <row r="988" spans="1:6" x14ac:dyDescent="0.3">
      <c r="A988" s="233" t="s">
        <v>6</v>
      </c>
      <c r="B988" s="234" t="s">
        <v>1067</v>
      </c>
      <c r="C988" s="223" t="s">
        <v>431</v>
      </c>
      <c r="D988" s="234">
        <v>11250</v>
      </c>
      <c r="E988" s="223" t="s">
        <v>431</v>
      </c>
      <c r="F988" s="603"/>
    </row>
    <row r="989" spans="1:6" x14ac:dyDescent="0.3">
      <c r="A989" s="552"/>
      <c r="B989" s="239"/>
      <c r="C989" s="249"/>
      <c r="D989" s="239"/>
      <c r="E989" s="249"/>
      <c r="F989" s="91"/>
    </row>
    <row r="990" spans="1:6" x14ac:dyDescent="0.3">
      <c r="A990" s="552"/>
      <c r="B990" s="239"/>
      <c r="C990" s="249"/>
      <c r="D990" s="239"/>
      <c r="E990" s="249"/>
      <c r="F990" s="91"/>
    </row>
    <row r="991" spans="1:6" x14ac:dyDescent="0.3">
      <c r="A991" s="552"/>
      <c r="B991" s="239"/>
      <c r="C991" s="249"/>
      <c r="D991" s="239"/>
      <c r="E991" s="249"/>
      <c r="F991" s="91"/>
    </row>
    <row r="992" spans="1:6" x14ac:dyDescent="0.3">
      <c r="A992" s="552"/>
      <c r="B992" s="239"/>
      <c r="C992" s="249"/>
      <c r="D992" s="239"/>
      <c r="E992" s="249"/>
      <c r="F992" s="91"/>
    </row>
    <row r="993" spans="1:6" x14ac:dyDescent="0.3">
      <c r="A993" s="552"/>
      <c r="B993" s="239"/>
      <c r="C993" s="249"/>
      <c r="D993" s="239"/>
      <c r="E993" s="249"/>
      <c r="F993" s="91"/>
    </row>
    <row r="994" spans="1:6" x14ac:dyDescent="0.3">
      <c r="A994" s="1345" t="s">
        <v>127</v>
      </c>
      <c r="B994" s="1345"/>
      <c r="C994" s="1345"/>
      <c r="D994" s="1345"/>
      <c r="E994" s="1345"/>
      <c r="F994" s="1345"/>
    </row>
    <row r="995" spans="1:6" x14ac:dyDescent="0.3">
      <c r="A995" s="1344" t="s">
        <v>415</v>
      </c>
      <c r="B995" s="1344"/>
      <c r="C995" s="1344"/>
      <c r="D995" s="1344"/>
      <c r="E995" s="1344"/>
      <c r="F995" s="1344"/>
    </row>
    <row r="996" spans="1:6" x14ac:dyDescent="0.3">
      <c r="A996" s="1344" t="s">
        <v>45</v>
      </c>
      <c r="B996" s="1344"/>
      <c r="C996" s="1344"/>
      <c r="D996" s="1344"/>
      <c r="E996" s="1344"/>
      <c r="F996" s="1344"/>
    </row>
    <row r="997" spans="1:6" x14ac:dyDescent="0.3">
      <c r="A997" s="214" t="s">
        <v>534</v>
      </c>
      <c r="B997" s="91"/>
      <c r="C997" s="552"/>
      <c r="D997" s="552"/>
      <c r="E997" s="552"/>
      <c r="F997" s="552"/>
    </row>
    <row r="998" spans="1:6" x14ac:dyDescent="0.3">
      <c r="A998" s="214" t="s">
        <v>535</v>
      </c>
      <c r="B998" s="91"/>
      <c r="C998" s="552"/>
      <c r="D998" s="552"/>
      <c r="E998" s="552"/>
      <c r="F998" s="552"/>
    </row>
    <row r="999" spans="1:6" x14ac:dyDescent="0.3">
      <c r="A999" s="214" t="s">
        <v>536</v>
      </c>
      <c r="B999" s="91"/>
      <c r="C999" s="552"/>
      <c r="D999" s="552"/>
      <c r="E999" s="552"/>
      <c r="F999" s="552"/>
    </row>
    <row r="1000" spans="1:6" x14ac:dyDescent="0.3">
      <c r="A1000" s="214" t="s">
        <v>606</v>
      </c>
      <c r="B1000" s="91"/>
      <c r="C1000" s="552"/>
      <c r="D1000" s="552"/>
      <c r="E1000" s="552"/>
      <c r="F1000" s="552"/>
    </row>
    <row r="1001" spans="1:6" x14ac:dyDescent="0.3">
      <c r="A1001" s="91" t="s">
        <v>1341</v>
      </c>
      <c r="B1001" s="587"/>
      <c r="C1001" s="587"/>
      <c r="D1001" s="587"/>
      <c r="E1001" s="587"/>
      <c r="F1001" s="587"/>
    </row>
    <row r="1002" spans="1:6" x14ac:dyDescent="0.3">
      <c r="A1002" s="91" t="s">
        <v>46</v>
      </c>
      <c r="B1002" s="587"/>
      <c r="C1002" s="587"/>
      <c r="D1002" s="587"/>
      <c r="E1002" s="91" t="s">
        <v>607</v>
      </c>
      <c r="F1002" s="587"/>
    </row>
    <row r="1003" spans="1:6" x14ac:dyDescent="0.3">
      <c r="A1003" s="216"/>
      <c r="B1003" s="588" t="s">
        <v>17</v>
      </c>
      <c r="C1003" s="1346" t="s">
        <v>416</v>
      </c>
      <c r="D1003" s="1347"/>
      <c r="E1003" s="1348"/>
      <c r="F1003" s="217"/>
    </row>
    <row r="1004" spans="1:6" x14ac:dyDescent="0.3">
      <c r="A1004" s="218" t="s">
        <v>47</v>
      </c>
      <c r="B1004" s="589" t="s">
        <v>113</v>
      </c>
      <c r="C1004" s="216" t="s">
        <v>114</v>
      </c>
      <c r="D1004" s="216" t="s">
        <v>115</v>
      </c>
      <c r="E1004" s="216" t="s">
        <v>116</v>
      </c>
      <c r="F1004" s="220" t="s">
        <v>48</v>
      </c>
    </row>
    <row r="1005" spans="1:6" x14ac:dyDescent="0.3">
      <c r="A1005" s="590"/>
      <c r="B1005" s="589" t="s">
        <v>188</v>
      </c>
      <c r="C1005" s="219" t="s">
        <v>117</v>
      </c>
      <c r="D1005" s="219" t="s">
        <v>118</v>
      </c>
      <c r="E1005" s="219" t="s">
        <v>119</v>
      </c>
      <c r="F1005" s="591"/>
    </row>
    <row r="1006" spans="1:6" ht="19.5" thickBot="1" x14ac:dyDescent="0.35">
      <c r="A1006" s="592" t="s">
        <v>540</v>
      </c>
      <c r="B1006" s="221" t="s">
        <v>830</v>
      </c>
      <c r="C1006" s="221" t="s">
        <v>431</v>
      </c>
      <c r="D1006" s="221">
        <f>D1007+D1011</f>
        <v>10000</v>
      </c>
      <c r="E1006" s="221">
        <f>SUM(E1007:E1009)</f>
        <v>0</v>
      </c>
      <c r="F1006" s="593"/>
    </row>
    <row r="1007" spans="1:6" ht="19.5" thickTop="1" x14ac:dyDescent="0.3">
      <c r="A1007" s="609" t="s">
        <v>603</v>
      </c>
      <c r="B1007" s="223" t="s">
        <v>830</v>
      </c>
      <c r="C1007" s="222">
        <f>SUM(C1008:C1010)</f>
        <v>0</v>
      </c>
      <c r="D1007" s="222">
        <f>D1008</f>
        <v>2500</v>
      </c>
      <c r="E1007" s="222">
        <f>SUM(E1008:E1010)</f>
        <v>0</v>
      </c>
      <c r="F1007" s="610"/>
    </row>
    <row r="1008" spans="1:6" ht="21" x14ac:dyDescent="0.35">
      <c r="A1008" s="617" t="s">
        <v>621</v>
      </c>
      <c r="B1008" s="225" t="s">
        <v>830</v>
      </c>
      <c r="C1008" s="248"/>
      <c r="D1008" s="253">
        <v>2500</v>
      </c>
      <c r="E1008" s="253"/>
      <c r="F1008" s="275" t="s">
        <v>722</v>
      </c>
    </row>
    <row r="1009" spans="1:6" ht="21" x14ac:dyDescent="0.35">
      <c r="A1009" s="607"/>
      <c r="B1009" s="225"/>
      <c r="C1009" s="225"/>
      <c r="D1009" s="226"/>
      <c r="E1009" s="226"/>
      <c r="F1009" s="276" t="s">
        <v>723</v>
      </c>
    </row>
    <row r="1010" spans="1:6" x14ac:dyDescent="0.3">
      <c r="A1010" s="598"/>
      <c r="B1010" s="232"/>
      <c r="C1010" s="232"/>
      <c r="D1010" s="257"/>
      <c r="E1010" s="257"/>
      <c r="F1010" s="620" t="s">
        <v>431</v>
      </c>
    </row>
    <row r="1011" spans="1:6" x14ac:dyDescent="0.3">
      <c r="A1011" s="594" t="s">
        <v>590</v>
      </c>
      <c r="B1011" s="250" t="s">
        <v>830</v>
      </c>
      <c r="C1011" s="223"/>
      <c r="D1011" s="224">
        <f>D1012</f>
        <v>7500</v>
      </c>
      <c r="E1011" s="224"/>
      <c r="F1011" s="595" t="s">
        <v>431</v>
      </c>
    </row>
    <row r="1012" spans="1:6" x14ac:dyDescent="0.3">
      <c r="A1012" s="601" t="s">
        <v>634</v>
      </c>
      <c r="B1012" s="248" t="s">
        <v>830</v>
      </c>
      <c r="C1012" s="227"/>
      <c r="D1012" s="228">
        <v>7500</v>
      </c>
      <c r="E1012" s="228"/>
      <c r="F1012" s="597" t="s">
        <v>622</v>
      </c>
    </row>
    <row r="1013" spans="1:6" x14ac:dyDescent="0.3">
      <c r="A1013" s="599"/>
      <c r="B1013" s="232" t="s">
        <v>431</v>
      </c>
      <c r="C1013" s="227"/>
      <c r="D1013" s="228"/>
      <c r="E1013" s="228"/>
      <c r="F1013" s="597" t="s">
        <v>724</v>
      </c>
    </row>
    <row r="1014" spans="1:6" x14ac:dyDescent="0.3">
      <c r="A1014" s="599"/>
      <c r="B1014" s="227"/>
      <c r="C1014" s="227"/>
      <c r="D1014" s="228"/>
      <c r="E1014" s="228"/>
      <c r="F1014" s="597" t="s">
        <v>718</v>
      </c>
    </row>
    <row r="1015" spans="1:6" x14ac:dyDescent="0.3">
      <c r="A1015" s="599"/>
      <c r="B1015" s="227"/>
      <c r="C1015" s="227"/>
      <c r="D1015" s="228"/>
      <c r="E1015" s="228"/>
      <c r="F1015" s="601"/>
    </row>
    <row r="1016" spans="1:6" x14ac:dyDescent="0.3">
      <c r="A1016" s="599"/>
      <c r="B1016" s="227"/>
      <c r="C1016" s="227"/>
      <c r="D1016" s="228"/>
      <c r="E1016" s="228"/>
      <c r="F1016" s="601"/>
    </row>
    <row r="1017" spans="1:6" x14ac:dyDescent="0.3">
      <c r="A1017" s="599"/>
      <c r="B1017" s="227"/>
      <c r="C1017" s="227"/>
      <c r="D1017" s="228"/>
      <c r="E1017" s="228"/>
      <c r="F1017" s="601"/>
    </row>
    <row r="1018" spans="1:6" x14ac:dyDescent="0.3">
      <c r="A1018" s="599"/>
      <c r="B1018" s="227"/>
      <c r="C1018" s="227"/>
      <c r="D1018" s="228"/>
      <c r="E1018" s="228"/>
      <c r="F1018" s="601"/>
    </row>
    <row r="1019" spans="1:6" x14ac:dyDescent="0.3">
      <c r="A1019" s="599"/>
      <c r="B1019" s="227"/>
      <c r="C1019" s="227"/>
      <c r="D1019" s="228"/>
      <c r="E1019" s="228"/>
      <c r="F1019" s="601"/>
    </row>
    <row r="1020" spans="1:6" x14ac:dyDescent="0.3">
      <c r="A1020" s="599"/>
      <c r="B1020" s="227"/>
      <c r="C1020" s="227"/>
      <c r="D1020" s="228"/>
      <c r="E1020" s="228"/>
      <c r="F1020" s="601"/>
    </row>
    <row r="1021" spans="1:6" x14ac:dyDescent="0.3">
      <c r="A1021" s="599"/>
      <c r="B1021" s="227"/>
      <c r="C1021" s="227"/>
      <c r="D1021" s="228"/>
      <c r="E1021" s="228"/>
      <c r="F1021" s="601"/>
    </row>
    <row r="1022" spans="1:6" x14ac:dyDescent="0.3">
      <c r="A1022" s="599"/>
      <c r="B1022" s="227"/>
      <c r="C1022" s="227"/>
      <c r="D1022" s="228"/>
      <c r="E1022" s="228"/>
      <c r="F1022" s="601"/>
    </row>
    <row r="1023" spans="1:6" x14ac:dyDescent="0.3">
      <c r="A1023" s="599"/>
      <c r="B1023" s="227"/>
      <c r="C1023" s="227"/>
      <c r="D1023" s="228"/>
      <c r="E1023" s="228"/>
      <c r="F1023" s="601"/>
    </row>
    <row r="1024" spans="1:6" x14ac:dyDescent="0.3">
      <c r="A1024" s="599"/>
      <c r="B1024" s="227"/>
      <c r="C1024" s="227"/>
      <c r="D1024" s="228"/>
      <c r="E1024" s="228"/>
      <c r="F1024" s="601"/>
    </row>
    <row r="1025" spans="1:6" x14ac:dyDescent="0.3">
      <c r="A1025" s="599"/>
      <c r="B1025" s="227"/>
      <c r="C1025" s="227"/>
      <c r="D1025" s="228"/>
      <c r="E1025" s="228"/>
      <c r="F1025" s="601"/>
    </row>
    <row r="1026" spans="1:6" x14ac:dyDescent="0.3">
      <c r="A1026" s="599"/>
      <c r="B1026" s="227"/>
      <c r="C1026" s="227"/>
      <c r="D1026" s="228"/>
      <c r="E1026" s="228"/>
      <c r="F1026" s="601"/>
    </row>
    <row r="1027" spans="1:6" x14ac:dyDescent="0.3">
      <c r="A1027" s="599"/>
      <c r="B1027" s="227"/>
      <c r="C1027" s="227"/>
      <c r="D1027" s="228"/>
      <c r="E1027" s="228"/>
      <c r="F1027" s="601"/>
    </row>
    <row r="1028" spans="1:6" x14ac:dyDescent="0.3">
      <c r="A1028" s="599"/>
      <c r="B1028" s="227"/>
      <c r="C1028" s="227"/>
      <c r="D1028" s="228"/>
      <c r="E1028" s="228"/>
      <c r="F1028" s="601"/>
    </row>
    <row r="1029" spans="1:6" x14ac:dyDescent="0.3">
      <c r="A1029" s="599"/>
      <c r="B1029" s="227"/>
      <c r="C1029" s="227"/>
      <c r="D1029" s="228"/>
      <c r="E1029" s="228"/>
      <c r="F1029" s="601"/>
    </row>
    <row r="1030" spans="1:6" x14ac:dyDescent="0.3">
      <c r="A1030" s="599"/>
      <c r="B1030" s="227"/>
      <c r="C1030" s="227"/>
      <c r="D1030" s="228"/>
      <c r="E1030" s="228"/>
      <c r="F1030" s="601"/>
    </row>
    <row r="1031" spans="1:6" x14ac:dyDescent="0.3">
      <c r="A1031" s="599"/>
      <c r="B1031" s="227"/>
      <c r="C1031" s="227"/>
      <c r="D1031" s="228"/>
      <c r="E1031" s="228"/>
      <c r="F1031" s="601"/>
    </row>
    <row r="1032" spans="1:6" x14ac:dyDescent="0.3">
      <c r="A1032" s="599"/>
      <c r="B1032" s="227"/>
      <c r="C1032" s="227"/>
      <c r="D1032" s="228"/>
      <c r="E1032" s="228"/>
      <c r="F1032" s="601"/>
    </row>
    <row r="1033" spans="1:6" x14ac:dyDescent="0.3">
      <c r="A1033" s="599"/>
      <c r="B1033" s="227"/>
      <c r="C1033" s="227"/>
      <c r="D1033" s="228"/>
      <c r="E1033" s="228"/>
      <c r="F1033" s="601"/>
    </row>
    <row r="1034" spans="1:6" x14ac:dyDescent="0.3">
      <c r="A1034" s="599"/>
      <c r="B1034" s="227"/>
      <c r="C1034" s="227"/>
      <c r="D1034" s="228"/>
      <c r="E1034" s="228"/>
      <c r="F1034" s="601"/>
    </row>
    <row r="1035" spans="1:6" x14ac:dyDescent="0.3">
      <c r="A1035" s="599"/>
      <c r="B1035" s="227"/>
      <c r="C1035" s="227"/>
      <c r="D1035" s="228"/>
      <c r="E1035" s="228"/>
      <c r="F1035" s="601"/>
    </row>
    <row r="1036" spans="1:6" x14ac:dyDescent="0.3">
      <c r="A1036" s="599"/>
      <c r="B1036" s="227"/>
      <c r="C1036" s="227"/>
      <c r="D1036" s="228"/>
      <c r="E1036" s="228"/>
      <c r="F1036" s="602"/>
    </row>
    <row r="1037" spans="1:6" x14ac:dyDescent="0.3">
      <c r="A1037" s="233" t="s">
        <v>6</v>
      </c>
      <c r="B1037" s="234" t="s">
        <v>580</v>
      </c>
      <c r="C1037" s="223" t="s">
        <v>431</v>
      </c>
      <c r="D1037" s="234">
        <v>10000</v>
      </c>
      <c r="E1037" s="223" t="s">
        <v>431</v>
      </c>
      <c r="F1037" s="603"/>
    </row>
    <row r="1038" spans="1:6" x14ac:dyDescent="0.3">
      <c r="A1038" s="552"/>
      <c r="B1038" s="239"/>
      <c r="C1038" s="249"/>
      <c r="D1038" s="239"/>
      <c r="E1038" s="249"/>
      <c r="F1038" s="91"/>
    </row>
    <row r="1039" spans="1:6" x14ac:dyDescent="0.3">
      <c r="A1039" s="552"/>
      <c r="B1039" s="239"/>
      <c r="C1039" s="249"/>
      <c r="D1039" s="239"/>
      <c r="E1039" s="249"/>
      <c r="F1039" s="91"/>
    </row>
    <row r="1040" spans="1:6" x14ac:dyDescent="0.3">
      <c r="A1040" s="552"/>
      <c r="B1040" s="239"/>
      <c r="C1040" s="249"/>
      <c r="D1040" s="239"/>
      <c r="E1040" s="249"/>
      <c r="F1040" s="91"/>
    </row>
    <row r="1041" spans="1:6" x14ac:dyDescent="0.3">
      <c r="A1041" s="552"/>
      <c r="B1041" s="239"/>
      <c r="C1041" s="249"/>
      <c r="D1041" s="239"/>
      <c r="E1041" s="249"/>
      <c r="F1041" s="91"/>
    </row>
    <row r="1042" spans="1:6" x14ac:dyDescent="0.3">
      <c r="A1042" s="552"/>
      <c r="B1042" s="239"/>
      <c r="C1042" s="249"/>
      <c r="D1042" s="239"/>
      <c r="E1042" s="249"/>
      <c r="F1042" s="91"/>
    </row>
    <row r="1043" spans="1:6" x14ac:dyDescent="0.3">
      <c r="A1043" s="552"/>
      <c r="B1043" s="239"/>
      <c r="C1043" s="249"/>
      <c r="D1043" s="239"/>
      <c r="E1043" s="249"/>
      <c r="F1043" s="91"/>
    </row>
    <row r="1044" spans="1:6" x14ac:dyDescent="0.3">
      <c r="A1044" s="1345" t="s">
        <v>127</v>
      </c>
      <c r="B1044" s="1345"/>
      <c r="C1044" s="1345"/>
      <c r="D1044" s="1345"/>
      <c r="E1044" s="1345"/>
      <c r="F1044" s="1345"/>
    </row>
    <row r="1045" spans="1:6" x14ac:dyDescent="0.3">
      <c r="A1045" s="1344" t="s">
        <v>415</v>
      </c>
      <c r="B1045" s="1344"/>
      <c r="C1045" s="1344"/>
      <c r="D1045" s="1344"/>
      <c r="E1045" s="1344"/>
      <c r="F1045" s="1344"/>
    </row>
    <row r="1046" spans="1:6" x14ac:dyDescent="0.3">
      <c r="A1046" s="1344" t="s">
        <v>45</v>
      </c>
      <c r="B1046" s="1344"/>
      <c r="C1046" s="1344"/>
      <c r="D1046" s="1344"/>
      <c r="E1046" s="1344"/>
      <c r="F1046" s="1344"/>
    </row>
    <row r="1047" spans="1:6" x14ac:dyDescent="0.3">
      <c r="A1047" s="214" t="s">
        <v>534</v>
      </c>
      <c r="B1047" s="91"/>
      <c r="C1047" s="552"/>
      <c r="D1047" s="552"/>
      <c r="E1047" s="552"/>
      <c r="F1047" s="552"/>
    </row>
    <row r="1048" spans="1:6" x14ac:dyDescent="0.3">
      <c r="A1048" s="214" t="s">
        <v>535</v>
      </c>
      <c r="B1048" s="91"/>
      <c r="C1048" s="552"/>
      <c r="D1048" s="552"/>
      <c r="E1048" s="552"/>
      <c r="F1048" s="552"/>
    </row>
    <row r="1049" spans="1:6" x14ac:dyDescent="0.3">
      <c r="A1049" s="214" t="s">
        <v>536</v>
      </c>
      <c r="B1049" s="91"/>
      <c r="C1049" s="552"/>
      <c r="D1049" s="552"/>
      <c r="E1049" s="552"/>
      <c r="F1049" s="552"/>
    </row>
    <row r="1050" spans="1:6" x14ac:dyDescent="0.3">
      <c r="A1050" s="214" t="s">
        <v>606</v>
      </c>
      <c r="B1050" s="91"/>
      <c r="C1050" s="552"/>
      <c r="D1050" s="552"/>
      <c r="E1050" s="552"/>
      <c r="F1050" s="552"/>
    </row>
    <row r="1051" spans="1:6" x14ac:dyDescent="0.3">
      <c r="A1051" s="91" t="s">
        <v>1342</v>
      </c>
      <c r="B1051" s="587"/>
      <c r="C1051" s="587"/>
      <c r="D1051" s="587"/>
      <c r="E1051" s="587"/>
      <c r="F1051" s="587"/>
    </row>
    <row r="1052" spans="1:6" x14ac:dyDescent="0.3">
      <c r="A1052" s="91" t="s">
        <v>46</v>
      </c>
      <c r="B1052" s="587"/>
      <c r="C1052" s="587"/>
      <c r="D1052" s="587"/>
      <c r="E1052" s="91" t="s">
        <v>725</v>
      </c>
      <c r="F1052" s="587"/>
    </row>
    <row r="1053" spans="1:6" x14ac:dyDescent="0.3">
      <c r="A1053" s="216"/>
      <c r="B1053" s="588" t="s">
        <v>17</v>
      </c>
      <c r="C1053" s="1346" t="s">
        <v>416</v>
      </c>
      <c r="D1053" s="1347"/>
      <c r="E1053" s="1348"/>
      <c r="F1053" s="217"/>
    </row>
    <row r="1054" spans="1:6" x14ac:dyDescent="0.3">
      <c r="A1054" s="218" t="s">
        <v>47</v>
      </c>
      <c r="B1054" s="589" t="s">
        <v>113</v>
      </c>
      <c r="C1054" s="216" t="s">
        <v>114</v>
      </c>
      <c r="D1054" s="216" t="s">
        <v>115</v>
      </c>
      <c r="E1054" s="216" t="s">
        <v>116</v>
      </c>
      <c r="F1054" s="220" t="s">
        <v>48</v>
      </c>
    </row>
    <row r="1055" spans="1:6" x14ac:dyDescent="0.3">
      <c r="A1055" s="590"/>
      <c r="B1055" s="589" t="s">
        <v>188</v>
      </c>
      <c r="C1055" s="219" t="s">
        <v>117</v>
      </c>
      <c r="D1055" s="219" t="s">
        <v>118</v>
      </c>
      <c r="E1055" s="219" t="s">
        <v>119</v>
      </c>
      <c r="F1055" s="591"/>
    </row>
    <row r="1056" spans="1:6" ht="19.5" thickBot="1" x14ac:dyDescent="0.35">
      <c r="A1056" s="592" t="s">
        <v>540</v>
      </c>
      <c r="B1056" s="221" t="s">
        <v>830</v>
      </c>
      <c r="C1056" s="221" t="s">
        <v>431</v>
      </c>
      <c r="D1056" s="221">
        <f>D1057+D1061+D1066</f>
        <v>18964</v>
      </c>
      <c r="E1056" s="221">
        <f>SUM(E1057:E1059)</f>
        <v>0</v>
      </c>
      <c r="F1056" s="593"/>
    </row>
    <row r="1057" spans="1:6" ht="19.5" thickTop="1" x14ac:dyDescent="0.3">
      <c r="A1057" s="609" t="s">
        <v>603</v>
      </c>
      <c r="B1057" s="222" t="s">
        <v>431</v>
      </c>
      <c r="C1057" s="222">
        <f>SUM(C1058:C1060)</f>
        <v>0</v>
      </c>
      <c r="D1057" s="222">
        <v>1200</v>
      </c>
      <c r="E1057" s="222">
        <f>SUM(E1058:E1060)</f>
        <v>0</v>
      </c>
      <c r="F1057" s="610"/>
    </row>
    <row r="1058" spans="1:6" ht="21" x14ac:dyDescent="0.35">
      <c r="A1058" s="617" t="s">
        <v>604</v>
      </c>
      <c r="B1058" s="248" t="s">
        <v>830</v>
      </c>
      <c r="C1058" s="248"/>
      <c r="D1058" s="253">
        <v>1200</v>
      </c>
      <c r="E1058" s="253"/>
      <c r="F1058" s="270" t="s">
        <v>623</v>
      </c>
    </row>
    <row r="1059" spans="1:6" ht="21" x14ac:dyDescent="0.35">
      <c r="A1059" s="607"/>
      <c r="B1059" s="225"/>
      <c r="C1059" s="225"/>
      <c r="D1059" s="226"/>
      <c r="E1059" s="226"/>
      <c r="F1059" s="271" t="s">
        <v>624</v>
      </c>
    </row>
    <row r="1060" spans="1:6" x14ac:dyDescent="0.3">
      <c r="A1060" s="598"/>
      <c r="B1060" s="232"/>
      <c r="C1060" s="232"/>
      <c r="D1060" s="257"/>
      <c r="E1060" s="257"/>
      <c r="F1060" s="618" t="s">
        <v>431</v>
      </c>
    </row>
    <row r="1061" spans="1:6" x14ac:dyDescent="0.3">
      <c r="A1061" s="594" t="s">
        <v>590</v>
      </c>
      <c r="B1061" s="223" t="s">
        <v>830</v>
      </c>
      <c r="C1061" s="223"/>
      <c r="D1061" s="224">
        <v>7500</v>
      </c>
      <c r="E1061" s="224"/>
      <c r="F1061" s="595" t="s">
        <v>431</v>
      </c>
    </row>
    <row r="1062" spans="1:6" x14ac:dyDescent="0.3">
      <c r="A1062" s="596" t="s">
        <v>634</v>
      </c>
      <c r="B1062" s="225" t="s">
        <v>830</v>
      </c>
      <c r="C1062" s="225"/>
      <c r="D1062" s="226">
        <v>7500</v>
      </c>
      <c r="E1062" s="226"/>
      <c r="F1062" s="597" t="s">
        <v>625</v>
      </c>
    </row>
    <row r="1063" spans="1:6" x14ac:dyDescent="0.3">
      <c r="A1063" s="598" t="s">
        <v>431</v>
      </c>
      <c r="B1063" s="227" t="s">
        <v>431</v>
      </c>
      <c r="C1063" s="227"/>
      <c r="D1063" s="228" t="s">
        <v>431</v>
      </c>
      <c r="E1063" s="228"/>
      <c r="F1063" s="597" t="s">
        <v>726</v>
      </c>
    </row>
    <row r="1064" spans="1:6" x14ac:dyDescent="0.3">
      <c r="A1064" s="599"/>
      <c r="B1064" s="227"/>
      <c r="C1064" s="227"/>
      <c r="D1064" s="228"/>
      <c r="E1064" s="228"/>
      <c r="F1064" s="597" t="s">
        <v>718</v>
      </c>
    </row>
    <row r="1065" spans="1:6" x14ac:dyDescent="0.3">
      <c r="A1065" s="599"/>
      <c r="B1065" s="227"/>
      <c r="C1065" s="227"/>
      <c r="D1065" s="228"/>
      <c r="E1065" s="228"/>
      <c r="F1065" s="597"/>
    </row>
    <row r="1066" spans="1:6" x14ac:dyDescent="0.3">
      <c r="A1066" s="594" t="s">
        <v>596</v>
      </c>
      <c r="B1066" s="223" t="s">
        <v>830</v>
      </c>
      <c r="C1066" s="223">
        <f>SUM(C1067:C1067)</f>
        <v>0</v>
      </c>
      <c r="D1066" s="223">
        <f>D1067</f>
        <v>10264</v>
      </c>
      <c r="E1066" s="223">
        <f>SUM(E1067:E1067)</f>
        <v>0</v>
      </c>
      <c r="F1066" s="595"/>
    </row>
    <row r="1067" spans="1:6" x14ac:dyDescent="0.3">
      <c r="A1067" s="607" t="s">
        <v>592</v>
      </c>
      <c r="B1067" s="225" t="s">
        <v>830</v>
      </c>
      <c r="C1067" s="225"/>
      <c r="D1067" s="226">
        <v>10264</v>
      </c>
      <c r="E1067" s="226"/>
      <c r="F1067" s="597" t="s">
        <v>626</v>
      </c>
    </row>
    <row r="1068" spans="1:6" x14ac:dyDescent="0.3">
      <c r="A1068" s="599"/>
      <c r="B1068" s="232" t="s">
        <v>431</v>
      </c>
      <c r="C1068" s="227"/>
      <c r="D1068" s="228"/>
      <c r="E1068" s="228"/>
      <c r="F1068" s="597" t="s">
        <v>627</v>
      </c>
    </row>
    <row r="1069" spans="1:6" x14ac:dyDescent="0.3">
      <c r="A1069" s="599"/>
      <c r="B1069" s="227"/>
      <c r="C1069" s="227"/>
      <c r="D1069" s="228"/>
      <c r="E1069" s="228"/>
      <c r="F1069" s="601" t="s">
        <v>727</v>
      </c>
    </row>
    <row r="1070" spans="1:6" x14ac:dyDescent="0.3">
      <c r="A1070" s="599"/>
      <c r="B1070" s="227"/>
      <c r="C1070" s="227"/>
      <c r="D1070" s="228"/>
      <c r="E1070" s="228"/>
      <c r="F1070" s="601"/>
    </row>
    <row r="1071" spans="1:6" x14ac:dyDescent="0.3">
      <c r="A1071" s="599"/>
      <c r="B1071" s="227"/>
      <c r="C1071" s="227"/>
      <c r="D1071" s="228"/>
      <c r="E1071" s="228"/>
      <c r="F1071" s="601"/>
    </row>
    <row r="1072" spans="1:6" x14ac:dyDescent="0.3">
      <c r="A1072" s="599"/>
      <c r="B1072" s="227"/>
      <c r="C1072" s="227"/>
      <c r="D1072" s="228"/>
      <c r="E1072" s="228"/>
      <c r="F1072" s="601"/>
    </row>
    <row r="1073" spans="1:6" x14ac:dyDescent="0.3">
      <c r="A1073" s="599"/>
      <c r="B1073" s="227"/>
      <c r="C1073" s="227"/>
      <c r="D1073" s="228"/>
      <c r="E1073" s="228"/>
      <c r="F1073" s="601"/>
    </row>
    <row r="1074" spans="1:6" x14ac:dyDescent="0.3">
      <c r="A1074" s="599"/>
      <c r="B1074" s="227"/>
      <c r="C1074" s="227"/>
      <c r="D1074" s="228"/>
      <c r="E1074" s="228"/>
      <c r="F1074" s="601"/>
    </row>
    <row r="1075" spans="1:6" x14ac:dyDescent="0.3">
      <c r="A1075" s="599"/>
      <c r="B1075" s="227"/>
      <c r="C1075" s="227"/>
      <c r="D1075" s="228"/>
      <c r="E1075" s="228"/>
      <c r="F1075" s="601"/>
    </row>
    <row r="1076" spans="1:6" x14ac:dyDescent="0.3">
      <c r="A1076" s="599"/>
      <c r="B1076" s="227"/>
      <c r="C1076" s="227"/>
      <c r="D1076" s="228"/>
      <c r="E1076" s="228"/>
      <c r="F1076" s="601"/>
    </row>
    <row r="1077" spans="1:6" x14ac:dyDescent="0.3">
      <c r="A1077" s="599"/>
      <c r="B1077" s="227"/>
      <c r="C1077" s="227"/>
      <c r="D1077" s="228"/>
      <c r="E1077" s="228"/>
      <c r="F1077" s="601"/>
    </row>
    <row r="1078" spans="1:6" x14ac:dyDescent="0.3">
      <c r="A1078" s="599"/>
      <c r="B1078" s="227"/>
      <c r="C1078" s="227"/>
      <c r="D1078" s="228"/>
      <c r="E1078" s="228"/>
      <c r="F1078" s="601"/>
    </row>
    <row r="1079" spans="1:6" x14ac:dyDescent="0.3">
      <c r="A1079" s="599"/>
      <c r="B1079" s="227"/>
      <c r="C1079" s="227"/>
      <c r="D1079" s="228"/>
      <c r="E1079" s="228"/>
      <c r="F1079" s="601"/>
    </row>
    <row r="1080" spans="1:6" x14ac:dyDescent="0.3">
      <c r="A1080" s="599"/>
      <c r="B1080" s="227"/>
      <c r="C1080" s="227"/>
      <c r="D1080" s="228"/>
      <c r="E1080" s="228"/>
      <c r="F1080" s="601"/>
    </row>
    <row r="1081" spans="1:6" x14ac:dyDescent="0.3">
      <c r="A1081" s="599"/>
      <c r="B1081" s="227"/>
      <c r="C1081" s="227"/>
      <c r="D1081" s="228"/>
      <c r="E1081" s="228"/>
      <c r="F1081" s="601"/>
    </row>
    <row r="1082" spans="1:6" x14ac:dyDescent="0.3">
      <c r="A1082" s="599"/>
      <c r="B1082" s="227"/>
      <c r="C1082" s="227"/>
      <c r="D1082" s="228"/>
      <c r="E1082" s="228"/>
      <c r="F1082" s="601"/>
    </row>
    <row r="1083" spans="1:6" x14ac:dyDescent="0.3">
      <c r="A1083" s="599"/>
      <c r="B1083" s="227"/>
      <c r="C1083" s="227"/>
      <c r="D1083" s="228"/>
      <c r="E1083" s="228"/>
      <c r="F1083" s="601"/>
    </row>
    <row r="1084" spans="1:6" x14ac:dyDescent="0.3">
      <c r="A1084" s="599"/>
      <c r="B1084" s="227"/>
      <c r="C1084" s="227"/>
      <c r="D1084" s="228"/>
      <c r="E1084" s="228"/>
      <c r="F1084" s="601"/>
    </row>
    <row r="1085" spans="1:6" x14ac:dyDescent="0.3">
      <c r="A1085" s="599"/>
      <c r="B1085" s="227"/>
      <c r="C1085" s="227"/>
      <c r="D1085" s="228"/>
      <c r="E1085" s="228"/>
      <c r="F1085" s="601"/>
    </row>
    <row r="1086" spans="1:6" x14ac:dyDescent="0.3">
      <c r="A1086" s="599"/>
      <c r="B1086" s="227"/>
      <c r="C1086" s="227"/>
      <c r="D1086" s="228"/>
      <c r="E1086" s="228"/>
      <c r="F1086" s="602"/>
    </row>
    <row r="1087" spans="1:6" x14ac:dyDescent="0.3">
      <c r="A1087" s="233" t="s">
        <v>6</v>
      </c>
      <c r="B1087" s="234" t="s">
        <v>830</v>
      </c>
      <c r="C1087" s="223" t="s">
        <v>431</v>
      </c>
      <c r="D1087" s="234">
        <v>18964</v>
      </c>
      <c r="E1087" s="223" t="s">
        <v>431</v>
      </c>
      <c r="F1087" s="603"/>
    </row>
    <row r="1088" spans="1:6" x14ac:dyDescent="0.3">
      <c r="A1088" s="552"/>
      <c r="B1088" s="239"/>
      <c r="C1088" s="249"/>
      <c r="D1088" s="239"/>
      <c r="E1088" s="249"/>
      <c r="F1088" s="91"/>
    </row>
    <row r="1089" spans="1:6" x14ac:dyDescent="0.3">
      <c r="A1089" s="552"/>
      <c r="B1089" s="239"/>
      <c r="C1089" s="249"/>
      <c r="D1089" s="239"/>
      <c r="E1089" s="249"/>
      <c r="F1089" s="91"/>
    </row>
    <row r="1090" spans="1:6" x14ac:dyDescent="0.3">
      <c r="A1090" s="552"/>
      <c r="B1090" s="239"/>
      <c r="C1090" s="249"/>
      <c r="D1090" s="239"/>
      <c r="E1090" s="249"/>
      <c r="F1090" s="91"/>
    </row>
    <row r="1091" spans="1:6" x14ac:dyDescent="0.3">
      <c r="A1091" s="552"/>
      <c r="B1091" s="239"/>
      <c r="C1091" s="249"/>
      <c r="D1091" s="239"/>
      <c r="E1091" s="249"/>
      <c r="F1091" s="91"/>
    </row>
    <row r="1092" spans="1:6" x14ac:dyDescent="0.3">
      <c r="A1092" s="552"/>
      <c r="B1092" s="239"/>
      <c r="C1092" s="249"/>
      <c r="D1092" s="239"/>
      <c r="E1092" s="249"/>
      <c r="F1092" s="91"/>
    </row>
    <row r="1093" spans="1:6" x14ac:dyDescent="0.3">
      <c r="A1093" s="552"/>
      <c r="B1093" s="239"/>
      <c r="C1093" s="249"/>
      <c r="D1093" s="239"/>
      <c r="E1093" s="249"/>
      <c r="F1093" s="91"/>
    </row>
    <row r="1094" spans="1:6" x14ac:dyDescent="0.3">
      <c r="A1094" s="1345" t="s">
        <v>127</v>
      </c>
      <c r="B1094" s="1345"/>
      <c r="C1094" s="1345"/>
      <c r="D1094" s="1345"/>
      <c r="E1094" s="1345"/>
      <c r="F1094" s="1345"/>
    </row>
    <row r="1095" spans="1:6" x14ac:dyDescent="0.3">
      <c r="A1095" s="1344" t="s">
        <v>415</v>
      </c>
      <c r="B1095" s="1344"/>
      <c r="C1095" s="1344"/>
      <c r="D1095" s="1344"/>
      <c r="E1095" s="1344"/>
      <c r="F1095" s="1344"/>
    </row>
    <row r="1096" spans="1:6" x14ac:dyDescent="0.3">
      <c r="A1096" s="1344" t="s">
        <v>45</v>
      </c>
      <c r="B1096" s="1344"/>
      <c r="C1096" s="1344"/>
      <c r="D1096" s="1344"/>
      <c r="E1096" s="1344"/>
      <c r="F1096" s="1344"/>
    </row>
    <row r="1097" spans="1:6" x14ac:dyDescent="0.3">
      <c r="A1097" s="214" t="s">
        <v>534</v>
      </c>
      <c r="B1097" s="91"/>
      <c r="C1097" s="552"/>
      <c r="D1097" s="552"/>
      <c r="E1097" s="552"/>
      <c r="F1097" s="552"/>
    </row>
    <row r="1098" spans="1:6" x14ac:dyDescent="0.3">
      <c r="A1098" s="214" t="s">
        <v>535</v>
      </c>
      <c r="B1098" s="91"/>
      <c r="C1098" s="552"/>
      <c r="D1098" s="552"/>
      <c r="E1098" s="552"/>
      <c r="F1098" s="552"/>
    </row>
    <row r="1099" spans="1:6" x14ac:dyDescent="0.3">
      <c r="A1099" s="214" t="s">
        <v>536</v>
      </c>
      <c r="B1099" s="91"/>
      <c r="C1099" s="552"/>
      <c r="D1099" s="552"/>
      <c r="E1099" s="552"/>
      <c r="F1099" s="552"/>
    </row>
    <row r="1100" spans="1:6" x14ac:dyDescent="0.3">
      <c r="A1100" s="214" t="s">
        <v>600</v>
      </c>
      <c r="B1100" s="91"/>
      <c r="C1100" s="552"/>
      <c r="D1100" s="552"/>
      <c r="E1100" s="552"/>
      <c r="F1100" s="552"/>
    </row>
    <row r="1101" spans="1:6" x14ac:dyDescent="0.3">
      <c r="A1101" s="91" t="s">
        <v>2007</v>
      </c>
      <c r="B1101" s="587"/>
      <c r="C1101" s="587"/>
      <c r="D1101" s="587"/>
      <c r="E1101" s="91" t="s">
        <v>736</v>
      </c>
      <c r="F1101" s="587"/>
    </row>
    <row r="1102" spans="1:6" x14ac:dyDescent="0.3">
      <c r="A1102" s="91" t="s">
        <v>46</v>
      </c>
      <c r="B1102" s="587"/>
      <c r="C1102" s="587"/>
      <c r="D1102" s="587"/>
      <c r="E1102" s="587"/>
      <c r="F1102" s="587"/>
    </row>
    <row r="1103" spans="1:6" x14ac:dyDescent="0.3">
      <c r="A1103" s="216"/>
      <c r="B1103" s="588" t="s">
        <v>17</v>
      </c>
      <c r="C1103" s="1346" t="s">
        <v>416</v>
      </c>
      <c r="D1103" s="1347"/>
      <c r="E1103" s="1348"/>
      <c r="F1103" s="217"/>
    </row>
    <row r="1104" spans="1:6" x14ac:dyDescent="0.3">
      <c r="A1104" s="218" t="s">
        <v>47</v>
      </c>
      <c r="B1104" s="589" t="s">
        <v>113</v>
      </c>
      <c r="C1104" s="216" t="s">
        <v>114</v>
      </c>
      <c r="D1104" s="216" t="s">
        <v>115</v>
      </c>
      <c r="E1104" s="216" t="s">
        <v>116</v>
      </c>
      <c r="F1104" s="220" t="s">
        <v>48</v>
      </c>
    </row>
    <row r="1105" spans="1:6" x14ac:dyDescent="0.3">
      <c r="A1105" s="590"/>
      <c r="B1105" s="589" t="s">
        <v>188</v>
      </c>
      <c r="C1105" s="219" t="s">
        <v>117</v>
      </c>
      <c r="D1105" s="219" t="s">
        <v>118</v>
      </c>
      <c r="E1105" s="219" t="s">
        <v>119</v>
      </c>
      <c r="F1105" s="591"/>
    </row>
    <row r="1106" spans="1:6" ht="19.5" thickBot="1" x14ac:dyDescent="0.35">
      <c r="A1106" s="592" t="s">
        <v>540</v>
      </c>
      <c r="B1106" s="221">
        <v>20000</v>
      </c>
      <c r="C1106" s="221" t="s">
        <v>431</v>
      </c>
      <c r="D1106" s="221">
        <f>D1107+D1111+D1116</f>
        <v>24500</v>
      </c>
      <c r="E1106" s="221">
        <f>SUM(E1107:E1109)</f>
        <v>0</v>
      </c>
      <c r="F1106" s="593"/>
    </row>
    <row r="1107" spans="1:6" ht="19.5" thickTop="1" x14ac:dyDescent="0.3">
      <c r="A1107" s="609" t="s">
        <v>603</v>
      </c>
      <c r="B1107" s="222">
        <v>4200</v>
      </c>
      <c r="C1107" s="222">
        <f>SUM(C1108:C1110)</f>
        <v>0</v>
      </c>
      <c r="D1107" s="222">
        <v>4200</v>
      </c>
      <c r="E1107" s="222">
        <f>SUM(E1108:E1110)</f>
        <v>0</v>
      </c>
      <c r="F1107" s="610"/>
    </row>
    <row r="1108" spans="1:6" ht="21" x14ac:dyDescent="0.35">
      <c r="A1108" s="617" t="s">
        <v>604</v>
      </c>
      <c r="B1108" s="248">
        <v>4200</v>
      </c>
      <c r="C1108" s="248"/>
      <c r="D1108" s="253">
        <v>4200</v>
      </c>
      <c r="E1108" s="253"/>
      <c r="F1108" s="270" t="s">
        <v>630</v>
      </c>
    </row>
    <row r="1109" spans="1:6" ht="21" x14ac:dyDescent="0.35">
      <c r="A1109" s="607"/>
      <c r="B1109" s="225"/>
      <c r="C1109" s="225"/>
      <c r="D1109" s="226"/>
      <c r="E1109" s="226"/>
      <c r="F1109" s="271" t="s">
        <v>631</v>
      </c>
    </row>
    <row r="1110" spans="1:6" x14ac:dyDescent="0.3">
      <c r="A1110" s="598"/>
      <c r="B1110" s="232"/>
      <c r="C1110" s="232"/>
      <c r="D1110" s="257"/>
      <c r="E1110" s="257"/>
      <c r="F1110" s="620" t="s">
        <v>431</v>
      </c>
    </row>
    <row r="1111" spans="1:6" x14ac:dyDescent="0.3">
      <c r="A1111" s="594" t="s">
        <v>590</v>
      </c>
      <c r="B1111" s="223">
        <v>15600</v>
      </c>
      <c r="C1111" s="223"/>
      <c r="D1111" s="224">
        <f>D1112</f>
        <v>20000</v>
      </c>
      <c r="E1111" s="224"/>
      <c r="F1111" s="595" t="s">
        <v>431</v>
      </c>
    </row>
    <row r="1112" spans="1:6" x14ac:dyDescent="0.3">
      <c r="A1112" s="617" t="s">
        <v>781</v>
      </c>
      <c r="B1112" s="248">
        <v>15600</v>
      </c>
      <c r="C1112" s="248"/>
      <c r="D1112" s="248">
        <v>20000</v>
      </c>
      <c r="E1112" s="248"/>
      <c r="F1112" s="600" t="s">
        <v>542</v>
      </c>
    </row>
    <row r="1113" spans="1:6" x14ac:dyDescent="0.3">
      <c r="A1113" s="590" t="s">
        <v>431</v>
      </c>
      <c r="B1113" s="230" t="s">
        <v>431</v>
      </c>
      <c r="C1113" s="230"/>
      <c r="D1113" s="231" t="s">
        <v>431</v>
      </c>
      <c r="E1113" s="231"/>
      <c r="F1113" s="597" t="s">
        <v>740</v>
      </c>
    </row>
    <row r="1114" spans="1:6" x14ac:dyDescent="0.3">
      <c r="A1114" s="599"/>
      <c r="B1114" s="227"/>
      <c r="C1114" s="227"/>
      <c r="D1114" s="228"/>
      <c r="E1114" s="228"/>
      <c r="F1114" s="597" t="s">
        <v>741</v>
      </c>
    </row>
    <row r="1115" spans="1:6" x14ac:dyDescent="0.3">
      <c r="A1115" s="599"/>
      <c r="B1115" s="227"/>
      <c r="C1115" s="227"/>
      <c r="D1115" s="228"/>
      <c r="E1115" s="228"/>
      <c r="F1115" s="597"/>
    </row>
    <row r="1116" spans="1:6" x14ac:dyDescent="0.3">
      <c r="A1116" s="594" t="s">
        <v>596</v>
      </c>
      <c r="B1116" s="223">
        <v>200</v>
      </c>
      <c r="C1116" s="223">
        <f>SUM(C1117:C1117)</f>
        <v>0</v>
      </c>
      <c r="D1116" s="223">
        <f>D1117</f>
        <v>300</v>
      </c>
      <c r="E1116" s="223">
        <f>SUM(E1117:E1117)</f>
        <v>0</v>
      </c>
      <c r="F1116" s="595"/>
    </row>
    <row r="1117" spans="1:6" x14ac:dyDescent="0.3">
      <c r="A1117" s="607" t="s">
        <v>592</v>
      </c>
      <c r="B1117" s="248">
        <v>200</v>
      </c>
      <c r="C1117" s="225"/>
      <c r="D1117" s="226">
        <v>300</v>
      </c>
      <c r="E1117" s="226"/>
      <c r="F1117" s="597" t="s">
        <v>737</v>
      </c>
    </row>
    <row r="1118" spans="1:6" x14ac:dyDescent="0.3">
      <c r="A1118" s="599"/>
      <c r="B1118" s="227"/>
      <c r="C1118" s="227"/>
      <c r="D1118" s="228"/>
      <c r="E1118" s="228"/>
      <c r="F1118" s="597" t="s">
        <v>738</v>
      </c>
    </row>
    <row r="1119" spans="1:6" x14ac:dyDescent="0.3">
      <c r="A1119" s="599"/>
      <c r="B1119" s="227"/>
      <c r="C1119" s="227"/>
      <c r="D1119" s="228"/>
      <c r="E1119" s="228"/>
      <c r="F1119" s="601" t="s">
        <v>431</v>
      </c>
    </row>
    <row r="1120" spans="1:6" x14ac:dyDescent="0.3">
      <c r="A1120" s="599"/>
      <c r="B1120" s="227"/>
      <c r="C1120" s="227"/>
      <c r="D1120" s="228"/>
      <c r="E1120" s="228"/>
      <c r="F1120" s="601"/>
    </row>
    <row r="1121" spans="1:6" x14ac:dyDescent="0.3">
      <c r="A1121" s="599"/>
      <c r="B1121" s="227"/>
      <c r="C1121" s="227"/>
      <c r="D1121" s="228"/>
      <c r="E1121" s="228"/>
      <c r="F1121" s="601"/>
    </row>
    <row r="1122" spans="1:6" x14ac:dyDescent="0.3">
      <c r="A1122" s="599"/>
      <c r="B1122" s="227"/>
      <c r="C1122" s="227"/>
      <c r="D1122" s="228"/>
      <c r="E1122" s="228"/>
      <c r="F1122" s="601"/>
    </row>
    <row r="1123" spans="1:6" x14ac:dyDescent="0.3">
      <c r="A1123" s="599"/>
      <c r="B1123" s="227"/>
      <c r="C1123" s="227"/>
      <c r="D1123" s="228"/>
      <c r="E1123" s="228"/>
      <c r="F1123" s="601"/>
    </row>
    <row r="1124" spans="1:6" x14ac:dyDescent="0.3">
      <c r="A1124" s="599"/>
      <c r="B1124" s="227"/>
      <c r="C1124" s="227"/>
      <c r="D1124" s="228"/>
      <c r="E1124" s="228"/>
      <c r="F1124" s="601"/>
    </row>
    <row r="1125" spans="1:6" x14ac:dyDescent="0.3">
      <c r="A1125" s="599"/>
      <c r="B1125" s="227"/>
      <c r="C1125" s="227"/>
      <c r="D1125" s="228"/>
      <c r="E1125" s="228"/>
      <c r="F1125" s="601"/>
    </row>
    <row r="1126" spans="1:6" x14ac:dyDescent="0.3">
      <c r="A1126" s="599"/>
      <c r="B1126" s="227"/>
      <c r="C1126" s="227"/>
      <c r="D1126" s="228"/>
      <c r="E1126" s="228"/>
      <c r="F1126" s="601"/>
    </row>
    <row r="1127" spans="1:6" x14ac:dyDescent="0.3">
      <c r="A1127" s="599"/>
      <c r="B1127" s="227"/>
      <c r="C1127" s="227"/>
      <c r="D1127" s="228"/>
      <c r="E1127" s="228"/>
      <c r="F1127" s="601"/>
    </row>
    <row r="1128" spans="1:6" x14ac:dyDescent="0.3">
      <c r="A1128" s="599"/>
      <c r="B1128" s="227"/>
      <c r="C1128" s="227"/>
      <c r="D1128" s="228"/>
      <c r="E1128" s="228"/>
      <c r="F1128" s="601"/>
    </row>
    <row r="1129" spans="1:6" x14ac:dyDescent="0.3">
      <c r="A1129" s="599"/>
      <c r="B1129" s="227"/>
      <c r="C1129" s="227"/>
      <c r="D1129" s="228"/>
      <c r="E1129" s="228"/>
      <c r="F1129" s="601"/>
    </row>
    <row r="1130" spans="1:6" x14ac:dyDescent="0.3">
      <c r="A1130" s="599"/>
      <c r="B1130" s="227"/>
      <c r="C1130" s="227"/>
      <c r="D1130" s="228"/>
      <c r="E1130" s="228"/>
      <c r="F1130" s="601"/>
    </row>
    <row r="1131" spans="1:6" x14ac:dyDescent="0.3">
      <c r="A1131" s="599"/>
      <c r="B1131" s="227"/>
      <c r="C1131" s="227"/>
      <c r="D1131" s="228"/>
      <c r="E1131" s="228"/>
      <c r="F1131" s="601"/>
    </row>
    <row r="1132" spans="1:6" x14ac:dyDescent="0.3">
      <c r="A1132" s="599"/>
      <c r="B1132" s="227"/>
      <c r="C1132" s="227"/>
      <c r="D1132" s="228"/>
      <c r="E1132" s="228"/>
      <c r="F1132" s="601"/>
    </row>
    <row r="1133" spans="1:6" ht="26.25" x14ac:dyDescent="0.4">
      <c r="A1133" s="599"/>
      <c r="B1133" s="227"/>
      <c r="C1133" s="227"/>
      <c r="D1133" s="228"/>
      <c r="E1133" s="228"/>
      <c r="F1133" s="627" t="s">
        <v>431</v>
      </c>
    </row>
    <row r="1134" spans="1:6" x14ac:dyDescent="0.3">
      <c r="A1134" s="599"/>
      <c r="B1134" s="227"/>
      <c r="C1134" s="227"/>
      <c r="D1134" s="228"/>
      <c r="E1134" s="228"/>
      <c r="F1134" s="601"/>
    </row>
    <row r="1135" spans="1:6" x14ac:dyDescent="0.3">
      <c r="A1135" s="599"/>
      <c r="B1135" s="227"/>
      <c r="C1135" s="227"/>
      <c r="D1135" s="228"/>
      <c r="E1135" s="228"/>
      <c r="F1135" s="601"/>
    </row>
    <row r="1136" spans="1:6" x14ac:dyDescent="0.3">
      <c r="A1136" s="599"/>
      <c r="B1136" s="229"/>
      <c r="C1136" s="227"/>
      <c r="D1136" s="228"/>
      <c r="E1136" s="228"/>
      <c r="F1136" s="602"/>
    </row>
    <row r="1137" spans="1:6" x14ac:dyDescent="0.3">
      <c r="A1137" s="233" t="s">
        <v>6</v>
      </c>
      <c r="B1137" s="234">
        <v>20000</v>
      </c>
      <c r="C1137" s="223" t="s">
        <v>431</v>
      </c>
      <c r="D1137" s="234">
        <v>24500</v>
      </c>
      <c r="E1137" s="223" t="s">
        <v>431</v>
      </c>
      <c r="F1137" s="603"/>
    </row>
    <row r="1138" spans="1:6" x14ac:dyDescent="0.3">
      <c r="A1138" s="552"/>
      <c r="B1138" s="239"/>
      <c r="C1138" s="249"/>
      <c r="D1138" s="239"/>
      <c r="E1138" s="249"/>
      <c r="F1138" s="91"/>
    </row>
    <row r="1139" spans="1:6" x14ac:dyDescent="0.3">
      <c r="A1139" s="552"/>
      <c r="B1139" s="239"/>
      <c r="C1139" s="249"/>
      <c r="D1139" s="239"/>
      <c r="E1139" s="249"/>
      <c r="F1139" s="91"/>
    </row>
    <row r="1140" spans="1:6" x14ac:dyDescent="0.3">
      <c r="A1140" s="552"/>
      <c r="B1140" s="239"/>
      <c r="C1140" s="249"/>
      <c r="D1140" s="239"/>
      <c r="E1140" s="249"/>
      <c r="F1140" s="91"/>
    </row>
    <row r="1141" spans="1:6" x14ac:dyDescent="0.3">
      <c r="A1141" s="552"/>
      <c r="B1141" s="239"/>
      <c r="C1141" s="249"/>
      <c r="D1141" s="239"/>
      <c r="E1141" s="249"/>
      <c r="F1141" s="91"/>
    </row>
    <row r="1142" spans="1:6" x14ac:dyDescent="0.3">
      <c r="A1142" s="552"/>
      <c r="B1142" s="239"/>
      <c r="C1142" s="249"/>
      <c r="D1142" s="239"/>
      <c r="E1142" s="249"/>
      <c r="F1142" s="91"/>
    </row>
    <row r="1143" spans="1:6" x14ac:dyDescent="0.3">
      <c r="A1143" s="552"/>
      <c r="B1143" s="239"/>
      <c r="C1143" s="249"/>
      <c r="D1143" s="239"/>
      <c r="E1143" s="249"/>
      <c r="F1143" s="91"/>
    </row>
    <row r="1144" spans="1:6" x14ac:dyDescent="0.3">
      <c r="A1144" s="1345" t="s">
        <v>127</v>
      </c>
      <c r="B1144" s="1345"/>
      <c r="C1144" s="1345"/>
      <c r="D1144" s="1345"/>
      <c r="E1144" s="1345"/>
      <c r="F1144" s="1345"/>
    </row>
    <row r="1145" spans="1:6" x14ac:dyDescent="0.3">
      <c r="A1145" s="1344" t="s">
        <v>415</v>
      </c>
      <c r="B1145" s="1344"/>
      <c r="C1145" s="1344"/>
      <c r="D1145" s="1344"/>
      <c r="E1145" s="1344"/>
      <c r="F1145" s="1344"/>
    </row>
    <row r="1146" spans="1:6" x14ac:dyDescent="0.3">
      <c r="A1146" s="1344" t="s">
        <v>45</v>
      </c>
      <c r="B1146" s="1344"/>
      <c r="C1146" s="1344"/>
      <c r="D1146" s="1344"/>
      <c r="E1146" s="1344"/>
      <c r="F1146" s="1344"/>
    </row>
    <row r="1147" spans="1:6" x14ac:dyDescent="0.3">
      <c r="A1147" s="214" t="s">
        <v>534</v>
      </c>
      <c r="B1147" s="91"/>
      <c r="C1147" s="552"/>
      <c r="D1147" s="552"/>
      <c r="E1147" s="552"/>
      <c r="F1147" s="552"/>
    </row>
    <row r="1148" spans="1:6" x14ac:dyDescent="0.3">
      <c r="A1148" s="214" t="s">
        <v>535</v>
      </c>
      <c r="B1148" s="91"/>
      <c r="C1148" s="552"/>
      <c r="D1148" s="552"/>
      <c r="E1148" s="552"/>
      <c r="F1148" s="552"/>
    </row>
    <row r="1149" spans="1:6" x14ac:dyDescent="0.3">
      <c r="A1149" s="214" t="s">
        <v>536</v>
      </c>
      <c r="B1149" s="91"/>
      <c r="C1149" s="552"/>
      <c r="D1149" s="552"/>
      <c r="E1149" s="552"/>
      <c r="F1149" s="552"/>
    </row>
    <row r="1150" spans="1:6" x14ac:dyDescent="0.3">
      <c r="A1150" s="214" t="s">
        <v>600</v>
      </c>
      <c r="B1150" s="91"/>
      <c r="C1150" s="552"/>
      <c r="D1150" s="552"/>
      <c r="E1150" s="552"/>
      <c r="F1150" s="552"/>
    </row>
    <row r="1151" spans="1:6" x14ac:dyDescent="0.3">
      <c r="A1151" s="91" t="s">
        <v>2084</v>
      </c>
      <c r="B1151" s="587"/>
      <c r="C1151" s="587"/>
      <c r="D1151" s="587"/>
      <c r="E1151" s="587"/>
      <c r="F1151" s="587"/>
    </row>
    <row r="1152" spans="1:6" x14ac:dyDescent="0.3">
      <c r="A1152" s="91" t="s">
        <v>46</v>
      </c>
      <c r="B1152" s="587"/>
      <c r="C1152" s="587"/>
      <c r="D1152" s="587"/>
      <c r="E1152" s="91" t="s">
        <v>1343</v>
      </c>
      <c r="F1152" s="587"/>
    </row>
    <row r="1153" spans="1:6" x14ac:dyDescent="0.3">
      <c r="A1153" s="216"/>
      <c r="B1153" s="588" t="s">
        <v>17</v>
      </c>
      <c r="C1153" s="1346" t="s">
        <v>416</v>
      </c>
      <c r="D1153" s="1347"/>
      <c r="E1153" s="1348"/>
      <c r="F1153" s="217"/>
    </row>
    <row r="1154" spans="1:6" x14ac:dyDescent="0.3">
      <c r="A1154" s="218" t="s">
        <v>47</v>
      </c>
      <c r="B1154" s="589" t="s">
        <v>113</v>
      </c>
      <c r="C1154" s="216" t="s">
        <v>114</v>
      </c>
      <c r="D1154" s="216" t="s">
        <v>115</v>
      </c>
      <c r="E1154" s="216" t="s">
        <v>116</v>
      </c>
      <c r="F1154" s="220" t="s">
        <v>48</v>
      </c>
    </row>
    <row r="1155" spans="1:6" x14ac:dyDescent="0.3">
      <c r="A1155" s="590"/>
      <c r="B1155" s="589" t="s">
        <v>188</v>
      </c>
      <c r="C1155" s="219" t="s">
        <v>117</v>
      </c>
      <c r="D1155" s="219" t="s">
        <v>118</v>
      </c>
      <c r="E1155" s="219" t="s">
        <v>119</v>
      </c>
      <c r="F1155" s="591"/>
    </row>
    <row r="1156" spans="1:6" ht="19.5" thickBot="1" x14ac:dyDescent="0.35">
      <c r="A1156" s="592" t="s">
        <v>540</v>
      </c>
      <c r="B1156" s="221">
        <v>84000</v>
      </c>
      <c r="C1156" s="221" t="s">
        <v>431</v>
      </c>
      <c r="D1156" s="221">
        <f>D1157</f>
        <v>130320</v>
      </c>
      <c r="E1156" s="221" t="s">
        <v>431</v>
      </c>
      <c r="F1156" s="593"/>
    </row>
    <row r="1157" spans="1:6" ht="19.5" thickTop="1" x14ac:dyDescent="0.3">
      <c r="A1157" s="594" t="s">
        <v>541</v>
      </c>
      <c r="B1157" s="222">
        <v>84000</v>
      </c>
      <c r="C1157" s="223"/>
      <c r="D1157" s="224">
        <v>130320</v>
      </c>
      <c r="E1157" s="224"/>
      <c r="F1157" s="595" t="s">
        <v>431</v>
      </c>
    </row>
    <row r="1158" spans="1:6" x14ac:dyDescent="0.3">
      <c r="A1158" s="617" t="s">
        <v>558</v>
      </c>
      <c r="B1158" s="225">
        <v>84000</v>
      </c>
      <c r="C1158" s="225"/>
      <c r="D1158" s="226">
        <v>130320</v>
      </c>
      <c r="E1158" s="226"/>
      <c r="F1158" s="597" t="s">
        <v>742</v>
      </c>
    </row>
    <row r="1159" spans="1:6" x14ac:dyDescent="0.3">
      <c r="A1159" s="578"/>
      <c r="B1159" s="79"/>
      <c r="C1159" s="79"/>
      <c r="D1159" s="80"/>
      <c r="E1159" s="80"/>
      <c r="F1159" s="613" t="s">
        <v>594</v>
      </c>
    </row>
    <row r="1160" spans="1:6" x14ac:dyDescent="0.3">
      <c r="A1160" s="578"/>
      <c r="B1160" s="76"/>
      <c r="C1160" s="76"/>
      <c r="D1160" s="77"/>
      <c r="E1160" s="77"/>
      <c r="F1160" s="613" t="s">
        <v>743</v>
      </c>
    </row>
    <row r="1161" spans="1:6" x14ac:dyDescent="0.3">
      <c r="A1161" s="578" t="s">
        <v>431</v>
      </c>
      <c r="B1161" s="76" t="s">
        <v>431</v>
      </c>
      <c r="C1161" s="76"/>
      <c r="D1161" s="77" t="s">
        <v>431</v>
      </c>
      <c r="E1161" s="77"/>
      <c r="F1161" s="613" t="s">
        <v>744</v>
      </c>
    </row>
    <row r="1162" spans="1:6" x14ac:dyDescent="0.3">
      <c r="A1162" s="578" t="s">
        <v>431</v>
      </c>
      <c r="B1162" s="76" t="s">
        <v>431</v>
      </c>
      <c r="C1162" s="76"/>
      <c r="D1162" s="77" t="s">
        <v>431</v>
      </c>
      <c r="E1162" s="77"/>
      <c r="F1162" s="169" t="s">
        <v>1109</v>
      </c>
    </row>
    <row r="1163" spans="1:6" x14ac:dyDescent="0.3">
      <c r="A1163" s="578" t="s">
        <v>431</v>
      </c>
      <c r="B1163" s="76"/>
      <c r="C1163" s="76"/>
      <c r="D1163" s="77"/>
      <c r="E1163" s="77"/>
      <c r="F1163" s="170" t="s">
        <v>1110</v>
      </c>
    </row>
    <row r="1164" spans="1:6" x14ac:dyDescent="0.3">
      <c r="A1164" s="578" t="s">
        <v>431</v>
      </c>
      <c r="B1164" s="76" t="s">
        <v>431</v>
      </c>
      <c r="C1164" s="76"/>
      <c r="D1164" s="77" t="s">
        <v>431</v>
      </c>
      <c r="E1164" s="77"/>
      <c r="F1164" s="170" t="s">
        <v>875</v>
      </c>
    </row>
    <row r="1165" spans="1:6" x14ac:dyDescent="0.3">
      <c r="A1165" s="571"/>
      <c r="B1165" s="76"/>
      <c r="C1165" s="76"/>
      <c r="D1165" s="77"/>
      <c r="E1165" s="77"/>
      <c r="F1165" s="170" t="s">
        <v>876</v>
      </c>
    </row>
    <row r="1166" spans="1:6" x14ac:dyDescent="0.3">
      <c r="A1166" s="571"/>
      <c r="B1166" s="76"/>
      <c r="C1166" s="76"/>
      <c r="D1166" s="77"/>
      <c r="E1166" s="77"/>
      <c r="F1166" s="563" t="s">
        <v>749</v>
      </c>
    </row>
    <row r="1167" spans="1:6" x14ac:dyDescent="0.3">
      <c r="A1167" s="571"/>
      <c r="B1167" s="76"/>
      <c r="C1167" s="76"/>
      <c r="D1167" s="77"/>
      <c r="E1167" s="77"/>
      <c r="F1167" s="613" t="s">
        <v>1111</v>
      </c>
    </row>
    <row r="1168" spans="1:6" x14ac:dyDescent="0.3">
      <c r="A1168" s="571" t="s">
        <v>431</v>
      </c>
      <c r="B1168" s="76" t="s">
        <v>431</v>
      </c>
      <c r="C1168" s="76"/>
      <c r="D1168" s="77" t="s">
        <v>431</v>
      </c>
      <c r="E1168" s="77"/>
      <c r="F1168" s="613" t="s">
        <v>2136</v>
      </c>
    </row>
    <row r="1169" spans="1:6" x14ac:dyDescent="0.3">
      <c r="A1169" s="628" t="s">
        <v>431</v>
      </c>
      <c r="B1169" s="150" t="s">
        <v>431</v>
      </c>
      <c r="C1169" s="150"/>
      <c r="D1169" s="146" t="s">
        <v>431</v>
      </c>
      <c r="E1169" s="146" t="s">
        <v>431</v>
      </c>
      <c r="F1169" s="629"/>
    </row>
    <row r="1170" spans="1:6" x14ac:dyDescent="0.3">
      <c r="A1170" s="630" t="s">
        <v>431</v>
      </c>
      <c r="B1170" s="147" t="s">
        <v>431</v>
      </c>
      <c r="C1170" s="147" t="s">
        <v>431</v>
      </c>
      <c r="D1170" s="147" t="s">
        <v>431</v>
      </c>
      <c r="E1170" s="147" t="s">
        <v>431</v>
      </c>
      <c r="F1170" s="631" t="s">
        <v>431</v>
      </c>
    </row>
    <row r="1171" spans="1:6" x14ac:dyDescent="0.3">
      <c r="A1171" s="632"/>
      <c r="B1171" s="148"/>
      <c r="C1171" s="148"/>
      <c r="D1171" s="149"/>
      <c r="E1171" s="149"/>
      <c r="F1171" s="633" t="s">
        <v>431</v>
      </c>
    </row>
    <row r="1172" spans="1:6" x14ac:dyDescent="0.3">
      <c r="A1172" s="632"/>
      <c r="B1172" s="148"/>
      <c r="C1172" s="148"/>
      <c r="D1172" s="149"/>
      <c r="E1172" s="149"/>
      <c r="F1172" s="633" t="s">
        <v>431</v>
      </c>
    </row>
    <row r="1173" spans="1:6" x14ac:dyDescent="0.3">
      <c r="A1173" s="632"/>
      <c r="B1173" s="148"/>
      <c r="C1173" s="148"/>
      <c r="D1173" s="149"/>
      <c r="E1173" s="149"/>
      <c r="F1173" s="633" t="s">
        <v>21</v>
      </c>
    </row>
    <row r="1174" spans="1:6" x14ac:dyDescent="0.3">
      <c r="A1174" s="632"/>
      <c r="B1174" s="148"/>
      <c r="C1174" s="148"/>
      <c r="D1174" s="149"/>
      <c r="E1174" s="149"/>
      <c r="F1174" s="633" t="s">
        <v>431</v>
      </c>
    </row>
    <row r="1175" spans="1:6" x14ac:dyDescent="0.3">
      <c r="A1175" s="632"/>
      <c r="B1175" s="148"/>
      <c r="C1175" s="148"/>
      <c r="D1175" s="149"/>
      <c r="E1175" s="149"/>
      <c r="F1175" s="633" t="s">
        <v>431</v>
      </c>
    </row>
    <row r="1176" spans="1:6" x14ac:dyDescent="0.3">
      <c r="A1176" s="632"/>
      <c r="B1176" s="148"/>
      <c r="C1176" s="148"/>
      <c r="D1176" s="149"/>
      <c r="E1176" s="149"/>
      <c r="F1176" s="633" t="s">
        <v>431</v>
      </c>
    </row>
    <row r="1177" spans="1:6" x14ac:dyDescent="0.3">
      <c r="A1177" s="632" t="s">
        <v>431</v>
      </c>
      <c r="B1177" s="148" t="s">
        <v>431</v>
      </c>
      <c r="C1177" s="148"/>
      <c r="D1177" s="149" t="s">
        <v>431</v>
      </c>
      <c r="E1177" s="149"/>
      <c r="F1177" s="633" t="s">
        <v>431</v>
      </c>
    </row>
    <row r="1178" spans="1:6" x14ac:dyDescent="0.3">
      <c r="A1178" s="628"/>
      <c r="B1178" s="150"/>
      <c r="C1178" s="150"/>
      <c r="D1178" s="146"/>
      <c r="E1178" s="146"/>
      <c r="F1178" s="633" t="s">
        <v>431</v>
      </c>
    </row>
    <row r="1179" spans="1:6" s="215" customFormat="1" ht="26.25" x14ac:dyDescent="0.4">
      <c r="A1179" s="628"/>
      <c r="B1179" s="150"/>
      <c r="C1179" s="150"/>
      <c r="D1179" s="146"/>
      <c r="E1179" s="146"/>
      <c r="F1179" s="634" t="s">
        <v>431</v>
      </c>
    </row>
    <row r="1180" spans="1:6" s="215" customFormat="1" x14ac:dyDescent="0.3">
      <c r="A1180" s="628"/>
      <c r="B1180" s="150"/>
      <c r="C1180" s="150"/>
      <c r="D1180" s="146"/>
      <c r="E1180" s="146"/>
      <c r="F1180" s="631"/>
    </row>
    <row r="1181" spans="1:6" s="215" customFormat="1" x14ac:dyDescent="0.3">
      <c r="A1181" s="628"/>
      <c r="B1181" s="150"/>
      <c r="C1181" s="150"/>
      <c r="D1181" s="146"/>
      <c r="E1181" s="146"/>
      <c r="F1181" s="635"/>
    </row>
    <row r="1182" spans="1:6" s="215" customFormat="1" x14ac:dyDescent="0.3">
      <c r="A1182" s="233" t="s">
        <v>6</v>
      </c>
      <c r="B1182" s="234">
        <v>84000</v>
      </c>
      <c r="C1182" s="223" t="s">
        <v>431</v>
      </c>
      <c r="D1182" s="234">
        <v>130320</v>
      </c>
      <c r="E1182" s="223" t="s">
        <v>431</v>
      </c>
      <c r="F1182" s="603"/>
    </row>
    <row r="1183" spans="1:6" s="215" customFormat="1" x14ac:dyDescent="0.3">
      <c r="A1183" s="552"/>
      <c r="B1183" s="239"/>
      <c r="C1183" s="249"/>
      <c r="D1183" s="239"/>
      <c r="E1183" s="249"/>
      <c r="F1183" s="91"/>
    </row>
    <row r="1184" spans="1:6" s="215" customFormat="1" x14ac:dyDescent="0.3">
      <c r="A1184" s="552"/>
      <c r="B1184" s="239"/>
      <c r="C1184" s="249"/>
      <c r="D1184" s="239"/>
      <c r="E1184" s="249"/>
      <c r="F1184" s="91"/>
    </row>
    <row r="1185" spans="1:6" s="215" customFormat="1" x14ac:dyDescent="0.3">
      <c r="A1185" s="552"/>
      <c r="B1185" s="239"/>
      <c r="C1185" s="249"/>
      <c r="D1185" s="239"/>
      <c r="E1185" s="249"/>
      <c r="F1185" s="91"/>
    </row>
    <row r="1186" spans="1:6" s="215" customFormat="1" x14ac:dyDescent="0.3">
      <c r="A1186" s="552"/>
      <c r="B1186" s="239"/>
      <c r="C1186" s="249"/>
      <c r="D1186" s="239"/>
      <c r="E1186" s="249"/>
      <c r="F1186" s="91"/>
    </row>
    <row r="1187" spans="1:6" s="215" customFormat="1" x14ac:dyDescent="0.3">
      <c r="A1187" s="552"/>
      <c r="B1187" s="239"/>
      <c r="C1187" s="249"/>
      <c r="D1187" s="239"/>
      <c r="E1187" s="249"/>
      <c r="F1187" s="91"/>
    </row>
    <row r="1188" spans="1:6" s="215" customFormat="1" x14ac:dyDescent="0.3">
      <c r="A1188" s="552"/>
      <c r="B1188" s="239"/>
      <c r="C1188" s="249"/>
      <c r="D1188" s="239"/>
      <c r="E1188" s="249"/>
      <c r="F1188" s="91"/>
    </row>
    <row r="1189" spans="1:6" s="215" customFormat="1" x14ac:dyDescent="0.3">
      <c r="A1189" s="552"/>
      <c r="B1189" s="239"/>
      <c r="C1189" s="249"/>
      <c r="D1189" s="239"/>
      <c r="E1189" s="249"/>
      <c r="F1189" s="91"/>
    </row>
    <row r="1190" spans="1:6" s="215" customFormat="1" x14ac:dyDescent="0.3">
      <c r="A1190" s="552"/>
      <c r="B1190" s="239"/>
      <c r="C1190" s="249"/>
      <c r="D1190" s="239"/>
      <c r="E1190" s="249"/>
      <c r="F1190" s="91"/>
    </row>
    <row r="1191" spans="1:6" s="215" customFormat="1" x14ac:dyDescent="0.3">
      <c r="A1191" s="552"/>
      <c r="B1191" s="239"/>
      <c r="C1191" s="249"/>
      <c r="D1191" s="239"/>
      <c r="E1191" s="249"/>
      <c r="F1191" s="91"/>
    </row>
    <row r="1192" spans="1:6" s="215" customFormat="1" x14ac:dyDescent="0.3">
      <c r="A1192" s="552"/>
      <c r="B1192" s="239"/>
      <c r="C1192" s="249"/>
      <c r="D1192" s="239"/>
      <c r="E1192" s="249"/>
      <c r="F1192" s="91"/>
    </row>
    <row r="1193" spans="1:6" s="215" customFormat="1" x14ac:dyDescent="0.3">
      <c r="A1193" s="552"/>
      <c r="B1193" s="239"/>
      <c r="C1193" s="249"/>
      <c r="D1193" s="239"/>
      <c r="E1193" s="249"/>
      <c r="F1193" s="91"/>
    </row>
    <row r="1194" spans="1:6" s="215" customFormat="1" x14ac:dyDescent="0.3">
      <c r="A1194" s="1345" t="s">
        <v>127</v>
      </c>
      <c r="B1194" s="1345"/>
      <c r="C1194" s="1345"/>
      <c r="D1194" s="1345"/>
      <c r="E1194" s="1345"/>
      <c r="F1194" s="1345"/>
    </row>
    <row r="1195" spans="1:6" s="215" customFormat="1" x14ac:dyDescent="0.3">
      <c r="A1195" s="1344" t="s">
        <v>415</v>
      </c>
      <c r="B1195" s="1344"/>
      <c r="C1195" s="1344"/>
      <c r="D1195" s="1344"/>
      <c r="E1195" s="1344"/>
      <c r="F1195" s="1344"/>
    </row>
    <row r="1196" spans="1:6" s="215" customFormat="1" x14ac:dyDescent="0.3">
      <c r="A1196" s="1344" t="s">
        <v>45</v>
      </c>
      <c r="B1196" s="1344"/>
      <c r="C1196" s="1344"/>
      <c r="D1196" s="1344"/>
      <c r="E1196" s="1344"/>
      <c r="F1196" s="1344"/>
    </row>
    <row r="1197" spans="1:6" s="215" customFormat="1" x14ac:dyDescent="0.3">
      <c r="A1197" s="214" t="s">
        <v>534</v>
      </c>
      <c r="B1197" s="91"/>
      <c r="C1197" s="552"/>
      <c r="D1197" s="552"/>
      <c r="E1197" s="552"/>
      <c r="F1197" s="552"/>
    </row>
    <row r="1198" spans="1:6" s="215" customFormat="1" x14ac:dyDescent="0.3">
      <c r="A1198" s="214" t="s">
        <v>535</v>
      </c>
      <c r="B1198" s="91"/>
      <c r="C1198" s="552"/>
      <c r="D1198" s="552"/>
      <c r="E1198" s="552"/>
      <c r="F1198" s="552"/>
    </row>
    <row r="1199" spans="1:6" s="215" customFormat="1" x14ac:dyDescent="0.3">
      <c r="A1199" s="214" t="s">
        <v>536</v>
      </c>
      <c r="B1199" s="91"/>
      <c r="C1199" s="552"/>
      <c r="D1199" s="552"/>
      <c r="E1199" s="552"/>
      <c r="F1199" s="552"/>
    </row>
    <row r="1200" spans="1:6" s="215" customFormat="1" x14ac:dyDescent="0.3">
      <c r="A1200" s="214" t="s">
        <v>600</v>
      </c>
      <c r="B1200" s="91"/>
      <c r="C1200" s="552"/>
      <c r="D1200" s="552"/>
      <c r="E1200" s="552"/>
      <c r="F1200" s="552"/>
    </row>
    <row r="1201" spans="1:6" s="215" customFormat="1" x14ac:dyDescent="0.3">
      <c r="A1201" s="91" t="s">
        <v>2008</v>
      </c>
      <c r="B1201" s="587"/>
      <c r="C1201" s="587"/>
      <c r="D1201" s="587"/>
      <c r="E1201" s="587"/>
      <c r="F1201" s="587"/>
    </row>
    <row r="1202" spans="1:6" s="215" customFormat="1" x14ac:dyDescent="0.3">
      <c r="A1202" s="91" t="s">
        <v>46</v>
      </c>
      <c r="B1202" s="587"/>
      <c r="C1202" s="587"/>
      <c r="D1202" s="587"/>
      <c r="E1202" s="91" t="s">
        <v>1113</v>
      </c>
      <c r="F1202" s="587"/>
    </row>
    <row r="1203" spans="1:6" s="215" customFormat="1" x14ac:dyDescent="0.3">
      <c r="A1203" s="216"/>
      <c r="B1203" s="588" t="s">
        <v>17</v>
      </c>
      <c r="C1203" s="1346" t="s">
        <v>416</v>
      </c>
      <c r="D1203" s="1347"/>
      <c r="E1203" s="1348"/>
      <c r="F1203" s="217"/>
    </row>
    <row r="1204" spans="1:6" s="215" customFormat="1" x14ac:dyDescent="0.3">
      <c r="A1204" s="218" t="s">
        <v>47</v>
      </c>
      <c r="B1204" s="589" t="s">
        <v>113</v>
      </c>
      <c r="C1204" s="216" t="s">
        <v>114</v>
      </c>
      <c r="D1204" s="216" t="s">
        <v>115</v>
      </c>
      <c r="E1204" s="216" t="s">
        <v>116</v>
      </c>
      <c r="F1204" s="220" t="s">
        <v>48</v>
      </c>
    </row>
    <row r="1205" spans="1:6" s="215" customFormat="1" x14ac:dyDescent="0.3">
      <c r="A1205" s="590"/>
      <c r="B1205" s="589" t="s">
        <v>188</v>
      </c>
      <c r="C1205" s="219" t="s">
        <v>117</v>
      </c>
      <c r="D1205" s="219" t="s">
        <v>118</v>
      </c>
      <c r="E1205" s="219" t="s">
        <v>119</v>
      </c>
      <c r="F1205" s="591"/>
    </row>
    <row r="1206" spans="1:6" s="215" customFormat="1" ht="19.5" thickBot="1" x14ac:dyDescent="0.35">
      <c r="A1206" s="592" t="s">
        <v>540</v>
      </c>
      <c r="B1206" s="221" t="s">
        <v>830</v>
      </c>
      <c r="C1206" s="221" t="s">
        <v>431</v>
      </c>
      <c r="D1206" s="221">
        <v>45600</v>
      </c>
      <c r="E1206" s="221">
        <f>SUM(E1207:E1209)</f>
        <v>0</v>
      </c>
      <c r="F1206" s="593"/>
    </row>
    <row r="1207" spans="1:6" s="215" customFormat="1" ht="19.5" thickTop="1" x14ac:dyDescent="0.3">
      <c r="A1207" s="609" t="s">
        <v>603</v>
      </c>
      <c r="B1207" s="222" t="s">
        <v>830</v>
      </c>
      <c r="C1207" s="222">
        <f>SUM(C1208:C1210)</f>
        <v>0</v>
      </c>
      <c r="D1207" s="222">
        <v>4800</v>
      </c>
      <c r="E1207" s="222">
        <f>SUM(E1208:E1210)</f>
        <v>0</v>
      </c>
      <c r="F1207" s="610"/>
    </row>
    <row r="1208" spans="1:6" s="215" customFormat="1" ht="21" x14ac:dyDescent="0.35">
      <c r="A1208" s="617" t="s">
        <v>604</v>
      </c>
      <c r="B1208" s="248" t="s">
        <v>830</v>
      </c>
      <c r="C1208" s="248"/>
      <c r="D1208" s="253">
        <v>4800</v>
      </c>
      <c r="E1208" s="253"/>
      <c r="F1208" s="270" t="s">
        <v>632</v>
      </c>
    </row>
    <row r="1209" spans="1:6" s="215" customFormat="1" ht="21" x14ac:dyDescent="0.35">
      <c r="A1209" s="607"/>
      <c r="B1209" s="225"/>
      <c r="C1209" s="225"/>
      <c r="D1209" s="226"/>
      <c r="E1209" s="226"/>
      <c r="F1209" s="271" t="s">
        <v>633</v>
      </c>
    </row>
    <row r="1210" spans="1:6" s="215" customFormat="1" x14ac:dyDescent="0.3">
      <c r="A1210" s="598"/>
      <c r="B1210" s="232"/>
      <c r="C1210" s="232"/>
      <c r="D1210" s="257"/>
      <c r="E1210" s="257"/>
      <c r="F1210" s="620" t="s">
        <v>431</v>
      </c>
    </row>
    <row r="1211" spans="1:6" s="215" customFormat="1" x14ac:dyDescent="0.3">
      <c r="A1211" s="594" t="s">
        <v>590</v>
      </c>
      <c r="B1211" s="223" t="s">
        <v>830</v>
      </c>
      <c r="C1211" s="223"/>
      <c r="D1211" s="224">
        <v>20000</v>
      </c>
      <c r="E1211" s="224"/>
      <c r="F1211" s="595" t="s">
        <v>431</v>
      </c>
    </row>
    <row r="1212" spans="1:6" s="215" customFormat="1" x14ac:dyDescent="0.3">
      <c r="A1212" s="600" t="s">
        <v>634</v>
      </c>
      <c r="B1212" s="225" t="s">
        <v>830</v>
      </c>
      <c r="C1212" s="225"/>
      <c r="D1212" s="226">
        <v>20000</v>
      </c>
      <c r="E1212" s="226"/>
      <c r="F1212" s="597" t="s">
        <v>1830</v>
      </c>
    </row>
    <row r="1213" spans="1:6" s="215" customFormat="1" x14ac:dyDescent="0.3">
      <c r="A1213" s="590" t="s">
        <v>431</v>
      </c>
      <c r="B1213" s="227" t="s">
        <v>431</v>
      </c>
      <c r="C1213" s="227"/>
      <c r="D1213" s="228" t="s">
        <v>431</v>
      </c>
      <c r="E1213" s="228"/>
      <c r="F1213" s="597" t="s">
        <v>1831</v>
      </c>
    </row>
    <row r="1214" spans="1:6" s="215" customFormat="1" x14ac:dyDescent="0.3">
      <c r="A1214" s="599"/>
      <c r="B1214" s="227"/>
      <c r="C1214" s="227"/>
      <c r="D1214" s="228"/>
      <c r="E1214" s="228"/>
      <c r="F1214" s="597" t="s">
        <v>431</v>
      </c>
    </row>
    <row r="1215" spans="1:6" s="215" customFormat="1" x14ac:dyDescent="0.3">
      <c r="A1215" s="599"/>
      <c r="B1215" s="227"/>
      <c r="C1215" s="227"/>
      <c r="D1215" s="228"/>
      <c r="E1215" s="228"/>
      <c r="F1215" s="597"/>
    </row>
    <row r="1216" spans="1:6" s="215" customFormat="1" x14ac:dyDescent="0.3">
      <c r="A1216" s="594" t="s">
        <v>596</v>
      </c>
      <c r="B1216" s="223" t="s">
        <v>830</v>
      </c>
      <c r="C1216" s="223">
        <f>SUM(C1217:C1217)</f>
        <v>0</v>
      </c>
      <c r="D1216" s="223">
        <v>20800</v>
      </c>
      <c r="E1216" s="223">
        <f>SUM(E1217:E1217)</f>
        <v>0</v>
      </c>
      <c r="F1216" s="595"/>
    </row>
    <row r="1217" spans="1:6" s="215" customFormat="1" ht="21" x14ac:dyDescent="0.35">
      <c r="A1217" s="270" t="s">
        <v>1386</v>
      </c>
      <c r="B1217" s="225" t="s">
        <v>830</v>
      </c>
      <c r="C1217" s="225"/>
      <c r="D1217" s="226">
        <v>20800</v>
      </c>
      <c r="E1217" s="226"/>
      <c r="F1217" s="597" t="s">
        <v>635</v>
      </c>
    </row>
    <row r="1218" spans="1:6" s="215" customFormat="1" x14ac:dyDescent="0.3">
      <c r="A1218" s="599" t="s">
        <v>431</v>
      </c>
      <c r="B1218" s="227"/>
      <c r="C1218" s="227"/>
      <c r="D1218" s="228"/>
      <c r="E1218" s="228"/>
      <c r="F1218" s="597" t="s">
        <v>636</v>
      </c>
    </row>
    <row r="1219" spans="1:6" s="215" customFormat="1" x14ac:dyDescent="0.3">
      <c r="A1219" s="599" t="s">
        <v>431</v>
      </c>
      <c r="B1219" s="227"/>
      <c r="C1219" s="227"/>
      <c r="D1219" s="228"/>
      <c r="E1219" s="228"/>
      <c r="F1219" s="601" t="s">
        <v>1112</v>
      </c>
    </row>
    <row r="1220" spans="1:6" s="215" customFormat="1" x14ac:dyDescent="0.3">
      <c r="A1220" s="599"/>
      <c r="B1220" s="227"/>
      <c r="C1220" s="227"/>
      <c r="D1220" s="228"/>
      <c r="E1220" s="228"/>
      <c r="F1220" s="601"/>
    </row>
    <row r="1221" spans="1:6" s="215" customFormat="1" x14ac:dyDescent="0.3">
      <c r="A1221" s="599"/>
      <c r="B1221" s="227"/>
      <c r="C1221" s="227"/>
      <c r="D1221" s="228"/>
      <c r="E1221" s="228"/>
      <c r="F1221" s="601"/>
    </row>
    <row r="1222" spans="1:6" s="215" customFormat="1" x14ac:dyDescent="0.3">
      <c r="A1222" s="599"/>
      <c r="B1222" s="227"/>
      <c r="C1222" s="227"/>
      <c r="D1222" s="228"/>
      <c r="E1222" s="228"/>
      <c r="F1222" s="601"/>
    </row>
    <row r="1223" spans="1:6" s="215" customFormat="1" x14ac:dyDescent="0.3">
      <c r="A1223" s="599"/>
      <c r="B1223" s="227"/>
      <c r="C1223" s="227"/>
      <c r="D1223" s="228"/>
      <c r="E1223" s="228"/>
      <c r="F1223" s="601"/>
    </row>
    <row r="1224" spans="1:6" s="215" customFormat="1" x14ac:dyDescent="0.3">
      <c r="A1224" s="599"/>
      <c r="B1224" s="227"/>
      <c r="C1224" s="227"/>
      <c r="D1224" s="228"/>
      <c r="E1224" s="228"/>
      <c r="F1224" s="601"/>
    </row>
    <row r="1225" spans="1:6" s="215" customFormat="1" x14ac:dyDescent="0.3">
      <c r="A1225" s="599"/>
      <c r="B1225" s="227"/>
      <c r="C1225" s="227"/>
      <c r="D1225" s="228"/>
      <c r="E1225" s="228"/>
      <c r="F1225" s="601"/>
    </row>
    <row r="1226" spans="1:6" s="215" customFormat="1" x14ac:dyDescent="0.3">
      <c r="A1226" s="599"/>
      <c r="B1226" s="227"/>
      <c r="C1226" s="227"/>
      <c r="D1226" s="228"/>
      <c r="E1226" s="228"/>
      <c r="F1226" s="601"/>
    </row>
    <row r="1227" spans="1:6" s="215" customFormat="1" x14ac:dyDescent="0.3">
      <c r="A1227" s="599"/>
      <c r="B1227" s="227"/>
      <c r="C1227" s="227"/>
      <c r="D1227" s="228"/>
      <c r="E1227" s="228"/>
      <c r="F1227" s="601"/>
    </row>
    <row r="1228" spans="1:6" s="215" customFormat="1" x14ac:dyDescent="0.3">
      <c r="A1228" s="599"/>
      <c r="B1228" s="227"/>
      <c r="C1228" s="227"/>
      <c r="D1228" s="228"/>
      <c r="E1228" s="228"/>
      <c r="F1228" s="601"/>
    </row>
    <row r="1229" spans="1:6" s="215" customFormat="1" x14ac:dyDescent="0.3">
      <c r="A1229" s="599"/>
      <c r="B1229" s="227"/>
      <c r="C1229" s="227"/>
      <c r="D1229" s="228"/>
      <c r="E1229" s="228"/>
      <c r="F1229" s="601"/>
    </row>
    <row r="1230" spans="1:6" s="215" customFormat="1" x14ac:dyDescent="0.3">
      <c r="A1230" s="599"/>
      <c r="B1230" s="227"/>
      <c r="C1230" s="227"/>
      <c r="D1230" s="228"/>
      <c r="E1230" s="228"/>
      <c r="F1230" s="601"/>
    </row>
    <row r="1231" spans="1:6" s="215" customFormat="1" x14ac:dyDescent="0.3">
      <c r="A1231" s="599"/>
      <c r="B1231" s="227"/>
      <c r="C1231" s="227"/>
      <c r="D1231" s="228"/>
      <c r="E1231" s="228"/>
      <c r="F1231" s="601"/>
    </row>
    <row r="1232" spans="1:6" s="215" customFormat="1" x14ac:dyDescent="0.3">
      <c r="A1232" s="599"/>
      <c r="B1232" s="227"/>
      <c r="C1232" s="227"/>
      <c r="D1232" s="228"/>
      <c r="E1232" s="228"/>
      <c r="F1232" s="601"/>
    </row>
    <row r="1233" spans="1:6" s="215" customFormat="1" x14ac:dyDescent="0.3">
      <c r="A1233" s="599"/>
      <c r="B1233" s="227"/>
      <c r="C1233" s="227"/>
      <c r="D1233" s="228"/>
      <c r="E1233" s="228"/>
      <c r="F1233" s="601"/>
    </row>
    <row r="1234" spans="1:6" s="215" customFormat="1" x14ac:dyDescent="0.3">
      <c r="A1234" s="599"/>
      <c r="B1234" s="227"/>
      <c r="C1234" s="227"/>
      <c r="D1234" s="228"/>
      <c r="E1234" s="228"/>
      <c r="F1234" s="601"/>
    </row>
    <row r="1235" spans="1:6" s="215" customFormat="1" x14ac:dyDescent="0.3">
      <c r="A1235" s="599"/>
      <c r="B1235" s="227"/>
      <c r="C1235" s="227"/>
      <c r="D1235" s="228"/>
      <c r="E1235" s="228"/>
      <c r="F1235" s="602"/>
    </row>
    <row r="1236" spans="1:6" s="215" customFormat="1" x14ac:dyDescent="0.3">
      <c r="A1236" s="233" t="s">
        <v>6</v>
      </c>
      <c r="B1236" s="234" t="s">
        <v>830</v>
      </c>
      <c r="C1236" s="223" t="s">
        <v>431</v>
      </c>
      <c r="D1236" s="234">
        <v>45600</v>
      </c>
      <c r="E1236" s="223" t="s">
        <v>431</v>
      </c>
      <c r="F1236" s="603"/>
    </row>
    <row r="1237" spans="1:6" s="215" customFormat="1" x14ac:dyDescent="0.3">
      <c r="A1237" s="552"/>
      <c r="B1237" s="239"/>
      <c r="C1237" s="249"/>
      <c r="D1237" s="239"/>
      <c r="E1237" s="249"/>
      <c r="F1237" s="91"/>
    </row>
    <row r="1238" spans="1:6" s="215" customFormat="1" x14ac:dyDescent="0.3">
      <c r="A1238" s="552"/>
      <c r="B1238" s="239"/>
      <c r="C1238" s="249"/>
      <c r="D1238" s="239"/>
      <c r="E1238" s="249"/>
      <c r="F1238" s="91"/>
    </row>
    <row r="1239" spans="1:6" s="215" customFormat="1" x14ac:dyDescent="0.3">
      <c r="A1239" s="552"/>
      <c r="B1239" s="239"/>
      <c r="C1239" s="249"/>
      <c r="D1239" s="239"/>
      <c r="E1239" s="249"/>
      <c r="F1239" s="91"/>
    </row>
    <row r="1240" spans="1:6" s="215" customFormat="1" x14ac:dyDescent="0.3">
      <c r="A1240" s="552"/>
      <c r="B1240" s="239"/>
      <c r="C1240" s="249"/>
      <c r="D1240" s="239"/>
      <c r="E1240" s="249"/>
      <c r="F1240" s="91"/>
    </row>
    <row r="1241" spans="1:6" s="215" customFormat="1" x14ac:dyDescent="0.3">
      <c r="A1241" s="552"/>
      <c r="B1241" s="239"/>
      <c r="C1241" s="249"/>
      <c r="D1241" s="239"/>
      <c r="E1241" s="249"/>
      <c r="F1241" s="91"/>
    </row>
    <row r="1242" spans="1:6" s="215" customFormat="1" x14ac:dyDescent="0.3">
      <c r="A1242" s="552"/>
      <c r="B1242" s="239"/>
      <c r="C1242" s="249"/>
      <c r="D1242" s="239"/>
      <c r="E1242" s="249"/>
      <c r="F1242" s="91"/>
    </row>
    <row r="1243" spans="1:6" s="215" customFormat="1" x14ac:dyDescent="0.3">
      <c r="A1243" s="552"/>
      <c r="B1243" s="239"/>
      <c r="C1243" s="249"/>
      <c r="D1243" s="239"/>
      <c r="E1243" s="249"/>
      <c r="F1243" s="91"/>
    </row>
    <row r="1244" spans="1:6" s="215" customFormat="1" x14ac:dyDescent="0.3">
      <c r="A1244" s="1345" t="s">
        <v>127</v>
      </c>
      <c r="B1244" s="1345"/>
      <c r="C1244" s="1345"/>
      <c r="D1244" s="1345"/>
      <c r="E1244" s="1345"/>
      <c r="F1244" s="1345"/>
    </row>
    <row r="1245" spans="1:6" s="215" customFormat="1" x14ac:dyDescent="0.3">
      <c r="A1245" s="1344" t="s">
        <v>415</v>
      </c>
      <c r="B1245" s="1344"/>
      <c r="C1245" s="1344"/>
      <c r="D1245" s="1344"/>
      <c r="E1245" s="1344"/>
      <c r="F1245" s="1344"/>
    </row>
    <row r="1246" spans="1:6" s="215" customFormat="1" x14ac:dyDescent="0.3">
      <c r="A1246" s="1344" t="s">
        <v>45</v>
      </c>
      <c r="B1246" s="1344"/>
      <c r="C1246" s="1344"/>
      <c r="D1246" s="1344"/>
      <c r="E1246" s="1344"/>
      <c r="F1246" s="1344"/>
    </row>
    <row r="1247" spans="1:6" s="215" customFormat="1" x14ac:dyDescent="0.3">
      <c r="A1247" s="214" t="s">
        <v>534</v>
      </c>
      <c r="B1247" s="91"/>
      <c r="C1247" s="552"/>
      <c r="D1247" s="552"/>
      <c r="E1247" s="552"/>
      <c r="F1247" s="552"/>
    </row>
    <row r="1248" spans="1:6" s="215" customFormat="1" x14ac:dyDescent="0.3">
      <c r="A1248" s="214" t="s">
        <v>535</v>
      </c>
      <c r="B1248" s="91"/>
      <c r="C1248" s="552"/>
      <c r="D1248" s="552"/>
      <c r="E1248" s="552"/>
      <c r="F1248" s="552"/>
    </row>
    <row r="1249" spans="1:6" s="215" customFormat="1" x14ac:dyDescent="0.3">
      <c r="A1249" s="214" t="s">
        <v>536</v>
      </c>
      <c r="B1249" s="91"/>
      <c r="C1249" s="552"/>
      <c r="D1249" s="552"/>
      <c r="E1249" s="552"/>
      <c r="F1249" s="552"/>
    </row>
    <row r="1250" spans="1:6" s="215" customFormat="1" x14ac:dyDescent="0.3">
      <c r="A1250" s="214" t="s">
        <v>600</v>
      </c>
      <c r="B1250" s="91"/>
      <c r="C1250" s="552"/>
      <c r="D1250" s="552"/>
      <c r="E1250" s="552"/>
      <c r="F1250" s="552"/>
    </row>
    <row r="1251" spans="1:6" s="215" customFormat="1" x14ac:dyDescent="0.3">
      <c r="A1251" s="91" t="s">
        <v>2009</v>
      </c>
      <c r="B1251" s="587"/>
      <c r="C1251" s="587"/>
      <c r="D1251" s="587"/>
      <c r="E1251" s="587"/>
      <c r="F1251" s="587"/>
    </row>
    <row r="1252" spans="1:6" s="215" customFormat="1" x14ac:dyDescent="0.3">
      <c r="A1252" s="91" t="s">
        <v>46</v>
      </c>
      <c r="B1252" s="587"/>
      <c r="C1252" s="587"/>
      <c r="D1252" s="587"/>
      <c r="E1252" s="587" t="s">
        <v>609</v>
      </c>
      <c r="F1252" s="587"/>
    </row>
    <row r="1253" spans="1:6" s="215" customFormat="1" x14ac:dyDescent="0.3">
      <c r="A1253" s="216"/>
      <c r="B1253" s="588" t="s">
        <v>17</v>
      </c>
      <c r="C1253" s="1346" t="s">
        <v>416</v>
      </c>
      <c r="D1253" s="1347"/>
      <c r="E1253" s="1348"/>
      <c r="F1253" s="217"/>
    </row>
    <row r="1254" spans="1:6" s="215" customFormat="1" x14ac:dyDescent="0.3">
      <c r="A1254" s="218" t="s">
        <v>47</v>
      </c>
      <c r="B1254" s="589" t="s">
        <v>113</v>
      </c>
      <c r="C1254" s="216" t="s">
        <v>114</v>
      </c>
      <c r="D1254" s="216" t="s">
        <v>115</v>
      </c>
      <c r="E1254" s="216" t="s">
        <v>116</v>
      </c>
      <c r="F1254" s="220" t="s">
        <v>48</v>
      </c>
    </row>
    <row r="1255" spans="1:6" s="215" customFormat="1" x14ac:dyDescent="0.3">
      <c r="A1255" s="590"/>
      <c r="B1255" s="589" t="s">
        <v>188</v>
      </c>
      <c r="C1255" s="219" t="s">
        <v>117</v>
      </c>
      <c r="D1255" s="219" t="s">
        <v>118</v>
      </c>
      <c r="E1255" s="219" t="s">
        <v>119</v>
      </c>
      <c r="F1255" s="591"/>
    </row>
    <row r="1256" spans="1:6" s="215" customFormat="1" ht="19.5" thickBot="1" x14ac:dyDescent="0.35">
      <c r="A1256" s="592" t="s">
        <v>540</v>
      </c>
      <c r="B1256" s="241" t="s">
        <v>830</v>
      </c>
      <c r="C1256" s="221" t="s">
        <v>431</v>
      </c>
      <c r="D1256" s="221">
        <v>20000</v>
      </c>
      <c r="E1256" s="221" t="s">
        <v>431</v>
      </c>
      <c r="F1256" s="593"/>
    </row>
    <row r="1257" spans="1:6" s="215" customFormat="1" ht="19.5" thickTop="1" x14ac:dyDescent="0.3">
      <c r="A1257" s="594" t="s">
        <v>541</v>
      </c>
      <c r="B1257" s="242" t="s">
        <v>830</v>
      </c>
      <c r="C1257" s="223"/>
      <c r="D1257" s="224">
        <v>10000</v>
      </c>
      <c r="E1257" s="224"/>
      <c r="F1257" s="595" t="s">
        <v>431</v>
      </c>
    </row>
    <row r="1258" spans="1:6" s="215" customFormat="1" x14ac:dyDescent="0.3">
      <c r="A1258" s="617" t="s">
        <v>558</v>
      </c>
      <c r="B1258" s="243" t="s">
        <v>830</v>
      </c>
      <c r="C1258" s="225"/>
      <c r="D1258" s="226">
        <v>10000</v>
      </c>
      <c r="E1258" s="226"/>
      <c r="F1258" s="636" t="s">
        <v>637</v>
      </c>
    </row>
    <row r="1259" spans="1:6" s="215" customFormat="1" x14ac:dyDescent="0.3">
      <c r="A1259" s="598"/>
      <c r="B1259" s="237"/>
      <c r="C1259" s="232"/>
      <c r="D1259" s="257"/>
      <c r="E1259" s="257"/>
      <c r="F1259" s="597" t="s">
        <v>638</v>
      </c>
    </row>
    <row r="1260" spans="1:6" s="215" customFormat="1" x14ac:dyDescent="0.3">
      <c r="A1260" s="598"/>
      <c r="B1260" s="244"/>
      <c r="C1260" s="227"/>
      <c r="D1260" s="228"/>
      <c r="E1260" s="228"/>
      <c r="F1260" s="597" t="s">
        <v>639</v>
      </c>
    </row>
    <row r="1261" spans="1:6" s="215" customFormat="1" x14ac:dyDescent="0.3">
      <c r="A1261" s="598" t="s">
        <v>431</v>
      </c>
      <c r="B1261" s="244" t="s">
        <v>431</v>
      </c>
      <c r="C1261" s="227"/>
      <c r="D1261" s="228" t="s">
        <v>431</v>
      </c>
      <c r="E1261" s="228"/>
      <c r="F1261" s="597" t="s">
        <v>640</v>
      </c>
    </row>
    <row r="1262" spans="1:6" s="215" customFormat="1" x14ac:dyDescent="0.3">
      <c r="A1262" s="599" t="s">
        <v>431</v>
      </c>
      <c r="B1262" s="244" t="s">
        <v>431</v>
      </c>
      <c r="C1262" s="227"/>
      <c r="D1262" s="228" t="s">
        <v>431</v>
      </c>
      <c r="E1262" s="228"/>
      <c r="F1262" s="597" t="s">
        <v>2137</v>
      </c>
    </row>
    <row r="1263" spans="1:6" s="215" customFormat="1" x14ac:dyDescent="0.3">
      <c r="A1263" s="599"/>
      <c r="B1263" s="244"/>
      <c r="C1263" s="227"/>
      <c r="D1263" s="228"/>
      <c r="E1263" s="228"/>
      <c r="F1263" s="597"/>
    </row>
    <row r="1264" spans="1:6" s="215" customFormat="1" x14ac:dyDescent="0.3">
      <c r="A1264" s="594" t="s">
        <v>641</v>
      </c>
      <c r="B1264" s="246" t="s">
        <v>830</v>
      </c>
      <c r="C1264" s="223" t="s">
        <v>431</v>
      </c>
      <c r="D1264" s="223">
        <v>10000</v>
      </c>
      <c r="E1264" s="223" t="s">
        <v>431</v>
      </c>
      <c r="F1264" s="595"/>
    </row>
    <row r="1265" spans="1:6" s="215" customFormat="1" x14ac:dyDescent="0.3">
      <c r="A1265" s="607" t="s">
        <v>748</v>
      </c>
      <c r="B1265" s="243" t="s">
        <v>830</v>
      </c>
      <c r="C1265" s="225"/>
      <c r="D1265" s="226">
        <v>10000</v>
      </c>
      <c r="E1265" s="226"/>
      <c r="F1265" s="597" t="s">
        <v>642</v>
      </c>
    </row>
    <row r="1266" spans="1:6" s="215" customFormat="1" x14ac:dyDescent="0.3">
      <c r="A1266" s="599" t="s">
        <v>431</v>
      </c>
      <c r="B1266" s="244"/>
      <c r="C1266" s="227"/>
      <c r="D1266" s="228"/>
      <c r="E1266" s="228"/>
      <c r="F1266" s="597" t="s">
        <v>745</v>
      </c>
    </row>
    <row r="1267" spans="1:6" s="215" customFormat="1" x14ac:dyDescent="0.3">
      <c r="A1267" s="599"/>
      <c r="B1267" s="244"/>
      <c r="C1267" s="227"/>
      <c r="D1267" s="228"/>
      <c r="E1267" s="228"/>
      <c r="F1267" s="597" t="s">
        <v>746</v>
      </c>
    </row>
    <row r="1268" spans="1:6" s="215" customFormat="1" x14ac:dyDescent="0.3">
      <c r="A1268" s="599"/>
      <c r="B1268" s="244"/>
      <c r="C1268" s="227"/>
      <c r="D1268" s="228"/>
      <c r="E1268" s="228"/>
      <c r="F1268" s="597" t="s">
        <v>747</v>
      </c>
    </row>
    <row r="1269" spans="1:6" s="215" customFormat="1" x14ac:dyDescent="0.3">
      <c r="A1269" s="599"/>
      <c r="B1269" s="244"/>
      <c r="C1269" s="227"/>
      <c r="D1269" s="228"/>
      <c r="E1269" s="228"/>
      <c r="F1269" s="597"/>
    </row>
    <row r="1270" spans="1:6" s="215" customFormat="1" x14ac:dyDescent="0.3">
      <c r="A1270" s="599"/>
      <c r="B1270" s="244"/>
      <c r="C1270" s="227"/>
      <c r="D1270" s="228"/>
      <c r="E1270" s="228"/>
      <c r="F1270" s="597"/>
    </row>
    <row r="1271" spans="1:6" s="215" customFormat="1" x14ac:dyDescent="0.3">
      <c r="A1271" s="599"/>
      <c r="B1271" s="244"/>
      <c r="C1271" s="227"/>
      <c r="D1271" s="228"/>
      <c r="E1271" s="228"/>
      <c r="F1271" s="597"/>
    </row>
    <row r="1272" spans="1:6" s="215" customFormat="1" x14ac:dyDescent="0.3">
      <c r="A1272" s="599"/>
      <c r="B1272" s="244"/>
      <c r="C1272" s="227"/>
      <c r="D1272" s="228"/>
      <c r="E1272" s="228"/>
      <c r="F1272" s="597"/>
    </row>
    <row r="1273" spans="1:6" s="215" customFormat="1" x14ac:dyDescent="0.3">
      <c r="A1273" s="599"/>
      <c r="B1273" s="244"/>
      <c r="C1273" s="227"/>
      <c r="D1273" s="228"/>
      <c r="E1273" s="228"/>
      <c r="F1273" s="597"/>
    </row>
    <row r="1274" spans="1:6" s="215" customFormat="1" x14ac:dyDescent="0.3">
      <c r="A1274" s="599"/>
      <c r="B1274" s="244"/>
      <c r="C1274" s="227"/>
      <c r="D1274" s="228"/>
      <c r="E1274" s="228"/>
      <c r="F1274" s="597"/>
    </row>
    <row r="1275" spans="1:6" s="215" customFormat="1" x14ac:dyDescent="0.3">
      <c r="A1275" s="599"/>
      <c r="B1275" s="244"/>
      <c r="C1275" s="227"/>
      <c r="D1275" s="228"/>
      <c r="E1275" s="228"/>
      <c r="F1275" s="597"/>
    </row>
    <row r="1276" spans="1:6" s="215" customFormat="1" x14ac:dyDescent="0.3">
      <c r="A1276" s="599"/>
      <c r="B1276" s="244"/>
      <c r="C1276" s="227"/>
      <c r="D1276" s="228"/>
      <c r="E1276" s="228"/>
      <c r="F1276" s="597"/>
    </row>
    <row r="1277" spans="1:6" s="215" customFormat="1" x14ac:dyDescent="0.3">
      <c r="A1277" s="599"/>
      <c r="B1277" s="244"/>
      <c r="C1277" s="227"/>
      <c r="D1277" s="228"/>
      <c r="E1277" s="228"/>
      <c r="F1277" s="597"/>
    </row>
    <row r="1278" spans="1:6" s="215" customFormat="1" x14ac:dyDescent="0.3">
      <c r="A1278" s="599"/>
      <c r="B1278" s="244"/>
      <c r="C1278" s="227"/>
      <c r="D1278" s="228"/>
      <c r="E1278" s="228"/>
      <c r="F1278" s="597"/>
    </row>
    <row r="1279" spans="1:6" s="215" customFormat="1" x14ac:dyDescent="0.3">
      <c r="A1279" s="599"/>
      <c r="B1279" s="244"/>
      <c r="C1279" s="227"/>
      <c r="D1279" s="228"/>
      <c r="E1279" s="228"/>
      <c r="F1279" s="597"/>
    </row>
    <row r="1280" spans="1:6" s="215" customFormat="1" x14ac:dyDescent="0.3">
      <c r="A1280" s="599"/>
      <c r="B1280" s="244"/>
      <c r="C1280" s="227"/>
      <c r="D1280" s="228"/>
      <c r="E1280" s="228"/>
      <c r="F1280" s="597"/>
    </row>
    <row r="1281" spans="1:6" s="215" customFormat="1" x14ac:dyDescent="0.3">
      <c r="A1281" s="599"/>
      <c r="B1281" s="244"/>
      <c r="C1281" s="227"/>
      <c r="D1281" s="228"/>
      <c r="E1281" s="228"/>
      <c r="F1281" s="597"/>
    </row>
    <row r="1282" spans="1:6" s="215" customFormat="1" x14ac:dyDescent="0.3">
      <c r="A1282" s="599"/>
      <c r="B1282" s="244"/>
      <c r="C1282" s="227"/>
      <c r="D1282" s="228"/>
      <c r="E1282" s="228"/>
      <c r="F1282" s="597"/>
    </row>
    <row r="1283" spans="1:6" s="215" customFormat="1" x14ac:dyDescent="0.3">
      <c r="A1283" s="599"/>
      <c r="B1283" s="244"/>
      <c r="C1283" s="227"/>
      <c r="D1283" s="228"/>
      <c r="E1283" s="228"/>
      <c r="F1283" s="601"/>
    </row>
    <row r="1284" spans="1:6" s="215" customFormat="1" x14ac:dyDescent="0.3">
      <c r="A1284" s="599"/>
      <c r="B1284" s="244"/>
      <c r="C1284" s="227"/>
      <c r="D1284" s="228"/>
      <c r="E1284" s="228"/>
      <c r="F1284" s="601"/>
    </row>
    <row r="1285" spans="1:6" s="215" customFormat="1" x14ac:dyDescent="0.3">
      <c r="A1285" s="599"/>
      <c r="B1285" s="244"/>
      <c r="C1285" s="227"/>
      <c r="D1285" s="228"/>
      <c r="E1285" s="228"/>
      <c r="F1285" s="602"/>
    </row>
    <row r="1286" spans="1:6" s="215" customFormat="1" x14ac:dyDescent="0.3">
      <c r="A1286" s="233" t="s">
        <v>6</v>
      </c>
      <c r="B1286" s="637" t="s">
        <v>830</v>
      </c>
      <c r="C1286" s="223" t="s">
        <v>431</v>
      </c>
      <c r="D1286" s="234">
        <v>20000</v>
      </c>
      <c r="E1286" s="223" t="s">
        <v>431</v>
      </c>
      <c r="F1286" s="603"/>
    </row>
    <row r="1287" spans="1:6" s="215" customFormat="1" x14ac:dyDescent="0.3">
      <c r="A1287" s="552"/>
      <c r="B1287" s="239" t="s">
        <v>431</v>
      </c>
      <c r="C1287" s="249"/>
      <c r="D1287" s="239"/>
      <c r="E1287" s="249"/>
      <c r="F1287" s="91"/>
    </row>
    <row r="1288" spans="1:6" s="215" customFormat="1" x14ac:dyDescent="0.3">
      <c r="A1288" s="889"/>
      <c r="B1288" s="239"/>
      <c r="C1288" s="249"/>
      <c r="D1288" s="239"/>
      <c r="E1288" s="249"/>
      <c r="F1288" s="91"/>
    </row>
    <row r="1289" spans="1:6" s="215" customFormat="1" x14ac:dyDescent="0.3">
      <c r="A1289" s="889"/>
      <c r="B1289" s="239"/>
      <c r="C1289" s="249"/>
      <c r="D1289" s="239"/>
      <c r="E1289" s="249"/>
      <c r="F1289" s="91"/>
    </row>
    <row r="1290" spans="1:6" s="215" customFormat="1" x14ac:dyDescent="0.3">
      <c r="A1290" s="889"/>
      <c r="B1290" s="239"/>
      <c r="C1290" s="249"/>
      <c r="D1290" s="239"/>
      <c r="E1290" s="249"/>
      <c r="F1290" s="91"/>
    </row>
    <row r="1291" spans="1:6" s="215" customFormat="1" x14ac:dyDescent="0.3">
      <c r="A1291" s="552"/>
      <c r="B1291" s="239"/>
      <c r="C1291" s="249"/>
      <c r="D1291" s="239"/>
      <c r="E1291" s="249"/>
      <c r="F1291" s="91"/>
    </row>
    <row r="1292" spans="1:6" s="215" customFormat="1" x14ac:dyDescent="0.3">
      <c r="A1292" s="552"/>
      <c r="B1292" s="239"/>
      <c r="C1292" s="249"/>
      <c r="D1292" s="239"/>
      <c r="E1292" s="249"/>
      <c r="F1292" s="91"/>
    </row>
    <row r="1293" spans="1:6" s="215" customFormat="1" x14ac:dyDescent="0.3">
      <c r="A1293" s="552"/>
      <c r="B1293" s="239"/>
      <c r="C1293" s="249"/>
      <c r="D1293" s="239"/>
      <c r="E1293" s="249"/>
      <c r="F1293" s="91"/>
    </row>
    <row r="1294" spans="1:6" s="215" customFormat="1" x14ac:dyDescent="0.3">
      <c r="A1294" s="1345" t="s">
        <v>127</v>
      </c>
      <c r="B1294" s="1345"/>
      <c r="C1294" s="1345"/>
      <c r="D1294" s="1345"/>
      <c r="E1294" s="1345"/>
      <c r="F1294" s="1345"/>
    </row>
    <row r="1295" spans="1:6" s="215" customFormat="1" x14ac:dyDescent="0.3">
      <c r="A1295" s="1344" t="s">
        <v>415</v>
      </c>
      <c r="B1295" s="1344"/>
      <c r="C1295" s="1344"/>
      <c r="D1295" s="1344"/>
      <c r="E1295" s="1344"/>
      <c r="F1295" s="1344"/>
    </row>
    <row r="1296" spans="1:6" s="215" customFormat="1" x14ac:dyDescent="0.3">
      <c r="A1296" s="1344" t="s">
        <v>45</v>
      </c>
      <c r="B1296" s="1344"/>
      <c r="C1296" s="1344"/>
      <c r="D1296" s="1344"/>
      <c r="E1296" s="1344"/>
      <c r="F1296" s="1344"/>
    </row>
    <row r="1297" spans="1:6" s="215" customFormat="1" x14ac:dyDescent="0.3">
      <c r="A1297" s="214" t="s">
        <v>534</v>
      </c>
      <c r="B1297" s="91"/>
      <c r="C1297" s="552"/>
      <c r="D1297" s="552"/>
      <c r="E1297" s="552"/>
      <c r="F1297" s="552"/>
    </row>
    <row r="1298" spans="1:6" s="215" customFormat="1" x14ac:dyDescent="0.3">
      <c r="A1298" s="214" t="s">
        <v>535</v>
      </c>
      <c r="B1298" s="91"/>
      <c r="C1298" s="552"/>
      <c r="D1298" s="552"/>
      <c r="E1298" s="552"/>
      <c r="F1298" s="552"/>
    </row>
    <row r="1299" spans="1:6" s="215" customFormat="1" x14ac:dyDescent="0.3">
      <c r="A1299" s="214" t="s">
        <v>536</v>
      </c>
      <c r="B1299" s="91"/>
      <c r="C1299" s="552"/>
      <c r="D1299" s="552"/>
      <c r="E1299" s="552"/>
      <c r="F1299" s="552"/>
    </row>
    <row r="1300" spans="1:6" s="215" customFormat="1" x14ac:dyDescent="0.3">
      <c r="A1300" s="214" t="s">
        <v>601</v>
      </c>
      <c r="B1300" s="91"/>
      <c r="C1300" s="552"/>
      <c r="D1300" s="552"/>
      <c r="E1300" s="552"/>
      <c r="F1300" s="552"/>
    </row>
    <row r="1301" spans="1:6" s="215" customFormat="1" x14ac:dyDescent="0.3">
      <c r="A1301" s="91" t="s">
        <v>2010</v>
      </c>
      <c r="B1301" s="587"/>
      <c r="C1301" s="587"/>
      <c r="D1301" s="587"/>
      <c r="E1301" s="91" t="s">
        <v>682</v>
      </c>
      <c r="F1301" s="587"/>
    </row>
    <row r="1302" spans="1:6" s="215" customFormat="1" x14ac:dyDescent="0.3">
      <c r="A1302" s="91" t="s">
        <v>46</v>
      </c>
      <c r="B1302" s="587"/>
      <c r="C1302" s="587"/>
      <c r="D1302" s="587"/>
      <c r="E1302" s="587"/>
      <c r="F1302" s="587"/>
    </row>
    <row r="1303" spans="1:6" s="215" customFormat="1" x14ac:dyDescent="0.3">
      <c r="A1303" s="216"/>
      <c r="B1303" s="588" t="s">
        <v>17</v>
      </c>
      <c r="C1303" s="1346" t="s">
        <v>416</v>
      </c>
      <c r="D1303" s="1347"/>
      <c r="E1303" s="1348"/>
      <c r="F1303" s="217"/>
    </row>
    <row r="1304" spans="1:6" s="215" customFormat="1" x14ac:dyDescent="0.3">
      <c r="A1304" s="218" t="s">
        <v>47</v>
      </c>
      <c r="B1304" s="589" t="s">
        <v>113</v>
      </c>
      <c r="C1304" s="216" t="s">
        <v>114</v>
      </c>
      <c r="D1304" s="216" t="s">
        <v>115</v>
      </c>
      <c r="E1304" s="216" t="s">
        <v>116</v>
      </c>
      <c r="F1304" s="220" t="s">
        <v>48</v>
      </c>
    </row>
    <row r="1305" spans="1:6" s="215" customFormat="1" x14ac:dyDescent="0.3">
      <c r="A1305" s="590"/>
      <c r="B1305" s="589" t="s">
        <v>188</v>
      </c>
      <c r="C1305" s="219" t="s">
        <v>117</v>
      </c>
      <c r="D1305" s="219" t="s">
        <v>118</v>
      </c>
      <c r="E1305" s="219" t="s">
        <v>119</v>
      </c>
      <c r="F1305" s="591"/>
    </row>
    <row r="1306" spans="1:6" s="215" customFormat="1" ht="19.5" thickBot="1" x14ac:dyDescent="0.35">
      <c r="A1306" s="592" t="s">
        <v>540</v>
      </c>
      <c r="B1306" s="221">
        <v>24560</v>
      </c>
      <c r="C1306" s="221" t="s">
        <v>431</v>
      </c>
      <c r="D1306" s="221">
        <v>50000</v>
      </c>
      <c r="E1306" s="221">
        <f>SUM(E1307:E1309)</f>
        <v>0</v>
      </c>
      <c r="F1306" s="593"/>
    </row>
    <row r="1307" spans="1:6" s="215" customFormat="1" ht="19.5" thickTop="1" x14ac:dyDescent="0.3">
      <c r="A1307" s="609" t="s">
        <v>648</v>
      </c>
      <c r="B1307" s="222">
        <v>24560</v>
      </c>
      <c r="C1307" s="222">
        <f>SUM(C1308:C1317)</f>
        <v>0</v>
      </c>
      <c r="D1307" s="222">
        <v>50000</v>
      </c>
      <c r="E1307" s="222">
        <f>SUM(E1308:E1317)</f>
        <v>0</v>
      </c>
      <c r="F1307" s="610"/>
    </row>
    <row r="1308" spans="1:6" s="215" customFormat="1" x14ac:dyDescent="0.3">
      <c r="A1308" s="617" t="s">
        <v>655</v>
      </c>
      <c r="B1308" s="248">
        <v>24560</v>
      </c>
      <c r="C1308" s="248"/>
      <c r="D1308" s="253">
        <v>50000</v>
      </c>
      <c r="E1308" s="253"/>
      <c r="F1308" s="638" t="s">
        <v>657</v>
      </c>
    </row>
    <row r="1309" spans="1:6" s="215" customFormat="1" x14ac:dyDescent="0.3">
      <c r="A1309" s="607" t="s">
        <v>658</v>
      </c>
      <c r="B1309" s="225"/>
      <c r="C1309" s="225"/>
      <c r="D1309" s="226"/>
      <c r="E1309" s="226"/>
      <c r="F1309" s="639" t="s">
        <v>662</v>
      </c>
    </row>
    <row r="1310" spans="1:6" s="215" customFormat="1" x14ac:dyDescent="0.3">
      <c r="A1310" s="607"/>
      <c r="B1310" s="225"/>
      <c r="C1310" s="225"/>
      <c r="D1310" s="226"/>
      <c r="E1310" s="226"/>
      <c r="F1310" s="639" t="s">
        <v>659</v>
      </c>
    </row>
    <row r="1311" spans="1:6" s="215" customFormat="1" x14ac:dyDescent="0.3">
      <c r="A1311" s="607"/>
      <c r="B1311" s="225"/>
      <c r="C1311" s="225"/>
      <c r="D1311" s="226"/>
      <c r="E1311" s="226"/>
      <c r="F1311" s="639" t="s">
        <v>663</v>
      </c>
    </row>
    <row r="1312" spans="1:6" s="215" customFormat="1" x14ac:dyDescent="0.3">
      <c r="A1312" s="607"/>
      <c r="B1312" s="225"/>
      <c r="C1312" s="225"/>
      <c r="D1312" s="226"/>
      <c r="E1312" s="226"/>
      <c r="F1312" s="639" t="s">
        <v>660</v>
      </c>
    </row>
    <row r="1313" spans="1:6" s="215" customFormat="1" x14ac:dyDescent="0.3">
      <c r="A1313" s="607"/>
      <c r="B1313" s="225"/>
      <c r="C1313" s="225"/>
      <c r="D1313" s="226"/>
      <c r="E1313" s="226"/>
      <c r="F1313" s="639" t="s">
        <v>1937</v>
      </c>
    </row>
    <row r="1314" spans="1:6" s="215" customFormat="1" x14ac:dyDescent="0.3">
      <c r="A1314" s="607"/>
      <c r="B1314" s="225"/>
      <c r="C1314" s="225"/>
      <c r="D1314" s="226"/>
      <c r="E1314" s="226"/>
      <c r="F1314" s="639" t="s">
        <v>664</v>
      </c>
    </row>
    <row r="1315" spans="1:6" s="215" customFormat="1" x14ac:dyDescent="0.3">
      <c r="A1315" s="607"/>
      <c r="B1315" s="225"/>
      <c r="C1315" s="225"/>
      <c r="D1315" s="226"/>
      <c r="E1315" s="226"/>
      <c r="F1315" s="639" t="s">
        <v>665</v>
      </c>
    </row>
    <row r="1316" spans="1:6" s="215" customFormat="1" x14ac:dyDescent="0.3">
      <c r="A1316" s="607"/>
      <c r="B1316" s="225"/>
      <c r="C1316" s="225"/>
      <c r="D1316" s="226"/>
      <c r="E1316" s="226"/>
      <c r="F1316" s="639" t="s">
        <v>666</v>
      </c>
    </row>
    <row r="1317" spans="1:6" s="215" customFormat="1" x14ac:dyDescent="0.3">
      <c r="A1317" s="598"/>
      <c r="B1317" s="232"/>
      <c r="C1317" s="232"/>
      <c r="D1317" s="257"/>
      <c r="E1317" s="257"/>
      <c r="F1317" s="639" t="s">
        <v>1938</v>
      </c>
    </row>
    <row r="1318" spans="1:6" s="215" customFormat="1" x14ac:dyDescent="0.3">
      <c r="A1318" s="599"/>
      <c r="B1318" s="227"/>
      <c r="C1318" s="227"/>
      <c r="D1318" s="228"/>
      <c r="E1318" s="228"/>
      <c r="F1318" s="639" t="s">
        <v>747</v>
      </c>
    </row>
    <row r="1319" spans="1:6" s="215" customFormat="1" x14ac:dyDescent="0.3">
      <c r="A1319" s="599"/>
      <c r="B1319" s="227"/>
      <c r="C1319" s="227"/>
      <c r="D1319" s="228"/>
      <c r="E1319" s="228"/>
      <c r="F1319" s="639" t="s">
        <v>661</v>
      </c>
    </row>
    <row r="1320" spans="1:6" s="215" customFormat="1" x14ac:dyDescent="0.3">
      <c r="A1320" s="599"/>
      <c r="B1320" s="227"/>
      <c r="C1320" s="227"/>
      <c r="D1320" s="228"/>
      <c r="E1320" s="228"/>
      <c r="F1320" s="602"/>
    </row>
    <row r="1321" spans="1:6" s="215" customFormat="1" x14ac:dyDescent="0.3">
      <c r="A1321" s="233" t="s">
        <v>6</v>
      </c>
      <c r="B1321" s="234">
        <v>24560</v>
      </c>
      <c r="C1321" s="223" t="s">
        <v>431</v>
      </c>
      <c r="D1321" s="234">
        <v>50000</v>
      </c>
      <c r="E1321" s="223" t="s">
        <v>431</v>
      </c>
      <c r="F1321" s="603"/>
    </row>
    <row r="1322" spans="1:6" s="215" customFormat="1" x14ac:dyDescent="0.3">
      <c r="A1322" s="552"/>
      <c r="B1322" s="239"/>
      <c r="C1322" s="249"/>
      <c r="D1322" s="239"/>
      <c r="E1322" s="249"/>
      <c r="F1322" s="91"/>
    </row>
    <row r="1323" spans="1:6" s="215" customFormat="1" x14ac:dyDescent="0.3">
      <c r="A1323" s="552"/>
      <c r="B1323" s="239"/>
      <c r="C1323" s="249"/>
      <c r="D1323" s="239"/>
      <c r="E1323" s="249"/>
      <c r="F1323" s="91"/>
    </row>
    <row r="1324" spans="1:6" s="215" customFormat="1" x14ac:dyDescent="0.3">
      <c r="A1324" s="552"/>
      <c r="B1324" s="239"/>
      <c r="C1324" s="249"/>
      <c r="D1324" s="239"/>
      <c r="E1324" s="249"/>
      <c r="F1324" s="91"/>
    </row>
    <row r="1325" spans="1:6" s="215" customFormat="1" x14ac:dyDescent="0.3">
      <c r="A1325" s="552"/>
      <c r="B1325" s="239"/>
      <c r="C1325" s="249"/>
      <c r="D1325" s="239"/>
      <c r="E1325" s="249"/>
      <c r="F1325" s="91"/>
    </row>
    <row r="1326" spans="1:6" s="215" customFormat="1" x14ac:dyDescent="0.3">
      <c r="A1326" s="552"/>
      <c r="B1326" s="239"/>
      <c r="C1326" s="249"/>
      <c r="D1326" s="239"/>
      <c r="E1326" s="249"/>
      <c r="F1326" s="91"/>
    </row>
    <row r="1327" spans="1:6" s="215" customFormat="1" x14ac:dyDescent="0.3">
      <c r="A1327" s="552"/>
      <c r="B1327" s="239"/>
      <c r="C1327" s="249"/>
      <c r="D1327" s="239"/>
      <c r="E1327" s="239"/>
      <c r="F1327" s="91"/>
    </row>
    <row r="1328" spans="1:6" s="215" customFormat="1" x14ac:dyDescent="0.3">
      <c r="A1328" s="552"/>
      <c r="B1328" s="239"/>
      <c r="C1328" s="249"/>
      <c r="D1328" s="239"/>
      <c r="E1328" s="239"/>
      <c r="F1328" s="91"/>
    </row>
    <row r="1329" spans="1:6" s="215" customFormat="1" x14ac:dyDescent="0.3">
      <c r="A1329" s="552"/>
      <c r="B1329" s="239"/>
      <c r="C1329" s="249"/>
      <c r="D1329" s="239"/>
      <c r="E1329" s="239"/>
      <c r="F1329" s="91"/>
    </row>
    <row r="1330" spans="1:6" s="215" customFormat="1" x14ac:dyDescent="0.3">
      <c r="A1330" s="889"/>
      <c r="B1330" s="239"/>
      <c r="C1330" s="249"/>
      <c r="D1330" s="239"/>
      <c r="E1330" s="239"/>
      <c r="F1330" s="91"/>
    </row>
    <row r="1331" spans="1:6" s="215" customFormat="1" x14ac:dyDescent="0.3">
      <c r="A1331" s="889"/>
      <c r="B1331" s="239"/>
      <c r="C1331" s="249"/>
      <c r="D1331" s="239"/>
      <c r="E1331" s="239"/>
      <c r="F1331" s="91"/>
    </row>
    <row r="1332" spans="1:6" s="215" customFormat="1" x14ac:dyDescent="0.3">
      <c r="A1332" s="889"/>
      <c r="B1332" s="239"/>
      <c r="C1332" s="249"/>
      <c r="D1332" s="239"/>
      <c r="E1332" s="239"/>
      <c r="F1332" s="91"/>
    </row>
    <row r="1333" spans="1:6" s="215" customFormat="1" x14ac:dyDescent="0.3">
      <c r="A1333" s="889"/>
      <c r="B1333" s="239"/>
      <c r="C1333" s="249"/>
      <c r="D1333" s="239"/>
      <c r="E1333" s="239"/>
      <c r="F1333" s="91"/>
    </row>
    <row r="1334" spans="1:6" s="215" customFormat="1" x14ac:dyDescent="0.3">
      <c r="A1334" s="889"/>
      <c r="B1334" s="239"/>
      <c r="C1334" s="249"/>
      <c r="D1334" s="239"/>
      <c r="E1334" s="239"/>
      <c r="F1334" s="91"/>
    </row>
    <row r="1335" spans="1:6" s="215" customFormat="1" x14ac:dyDescent="0.3">
      <c r="A1335" s="889"/>
      <c r="B1335" s="239"/>
      <c r="C1335" s="249"/>
      <c r="D1335" s="239"/>
      <c r="E1335" s="239"/>
      <c r="F1335" s="91"/>
    </row>
    <row r="1336" spans="1:6" s="215" customFormat="1" x14ac:dyDescent="0.3">
      <c r="A1336" s="889"/>
      <c r="B1336" s="239"/>
      <c r="C1336" s="249"/>
      <c r="D1336" s="239"/>
      <c r="E1336" s="239"/>
      <c r="F1336" s="91"/>
    </row>
    <row r="1337" spans="1:6" s="215" customFormat="1" x14ac:dyDescent="0.3">
      <c r="A1337" s="889"/>
      <c r="B1337" s="239"/>
      <c r="C1337" s="249"/>
      <c r="D1337" s="239"/>
      <c r="E1337" s="239"/>
      <c r="F1337" s="91"/>
    </row>
    <row r="1338" spans="1:6" s="215" customFormat="1" x14ac:dyDescent="0.3">
      <c r="A1338" s="889"/>
      <c r="B1338" s="239"/>
      <c r="C1338" s="249"/>
      <c r="D1338" s="239"/>
      <c r="E1338" s="239"/>
      <c r="F1338" s="91"/>
    </row>
    <row r="1339" spans="1:6" s="215" customFormat="1" x14ac:dyDescent="0.3">
      <c r="A1339" s="889"/>
      <c r="B1339" s="239"/>
      <c r="C1339" s="249"/>
      <c r="D1339" s="239"/>
      <c r="E1339" s="239"/>
      <c r="F1339" s="91"/>
    </row>
    <row r="1340" spans="1:6" s="215" customFormat="1" x14ac:dyDescent="0.3">
      <c r="A1340" s="889"/>
      <c r="B1340" s="239"/>
      <c r="C1340" s="249"/>
      <c r="D1340" s="239"/>
      <c r="E1340" s="239"/>
      <c r="F1340" s="91"/>
    </row>
    <row r="1341" spans="1:6" s="215" customFormat="1" x14ac:dyDescent="0.3">
      <c r="A1341" s="889"/>
      <c r="B1341" s="239"/>
      <c r="C1341" s="249"/>
      <c r="D1341" s="239"/>
      <c r="E1341" s="239"/>
      <c r="F1341" s="91"/>
    </row>
    <row r="1342" spans="1:6" s="215" customFormat="1" x14ac:dyDescent="0.3">
      <c r="A1342" s="552"/>
      <c r="B1342" s="239"/>
      <c r="C1342" s="249"/>
      <c r="D1342" s="239"/>
      <c r="E1342" s="239"/>
      <c r="F1342" s="91"/>
    </row>
    <row r="1343" spans="1:6" s="215" customFormat="1" x14ac:dyDescent="0.3">
      <c r="A1343" s="552"/>
      <c r="B1343" s="239"/>
      <c r="C1343" s="249"/>
      <c r="D1343" s="239"/>
      <c r="E1343" s="239"/>
      <c r="F1343" s="91"/>
    </row>
    <row r="1344" spans="1:6" s="215" customFormat="1" x14ac:dyDescent="0.3">
      <c r="A1344" s="1345" t="s">
        <v>127</v>
      </c>
      <c r="B1344" s="1345"/>
      <c r="C1344" s="1345"/>
      <c r="D1344" s="1345"/>
      <c r="E1344" s="1345"/>
      <c r="F1344" s="1345"/>
    </row>
    <row r="1345" spans="1:6" s="215" customFormat="1" x14ac:dyDescent="0.3">
      <c r="A1345" s="1344" t="s">
        <v>415</v>
      </c>
      <c r="B1345" s="1344"/>
      <c r="C1345" s="1344"/>
      <c r="D1345" s="1344"/>
      <c r="E1345" s="1344"/>
      <c r="F1345" s="1344"/>
    </row>
    <row r="1346" spans="1:6" s="215" customFormat="1" x14ac:dyDescent="0.3">
      <c r="A1346" s="1344" t="s">
        <v>45</v>
      </c>
      <c r="B1346" s="1344"/>
      <c r="C1346" s="1344"/>
      <c r="D1346" s="1344"/>
      <c r="E1346" s="1344"/>
      <c r="F1346" s="1344"/>
    </row>
    <row r="1347" spans="1:6" s="215" customFormat="1" x14ac:dyDescent="0.3">
      <c r="A1347" s="214" t="s">
        <v>534</v>
      </c>
      <c r="B1347" s="91"/>
      <c r="C1347" s="552"/>
      <c r="D1347" s="552"/>
      <c r="E1347" s="552"/>
      <c r="F1347" s="552"/>
    </row>
    <row r="1348" spans="1:6" s="215" customFormat="1" x14ac:dyDescent="0.3">
      <c r="A1348" s="214" t="s">
        <v>535</v>
      </c>
      <c r="B1348" s="91"/>
      <c r="C1348" s="552"/>
      <c r="D1348" s="552"/>
      <c r="E1348" s="552"/>
      <c r="F1348" s="552"/>
    </row>
    <row r="1349" spans="1:6" s="215" customFormat="1" x14ac:dyDescent="0.3">
      <c r="A1349" s="214" t="s">
        <v>536</v>
      </c>
      <c r="B1349" s="91"/>
      <c r="C1349" s="552"/>
      <c r="D1349" s="552"/>
      <c r="E1349" s="552"/>
      <c r="F1349" s="552"/>
    </row>
    <row r="1350" spans="1:6" s="215" customFormat="1" x14ac:dyDescent="0.3">
      <c r="A1350" s="214" t="s">
        <v>600</v>
      </c>
      <c r="B1350" s="91"/>
      <c r="C1350" s="552"/>
      <c r="D1350" s="552"/>
      <c r="E1350" s="552"/>
      <c r="F1350" s="552"/>
    </row>
    <row r="1351" spans="1:6" s="215" customFormat="1" x14ac:dyDescent="0.3">
      <c r="A1351" s="91" t="s">
        <v>2011</v>
      </c>
      <c r="B1351" s="587"/>
      <c r="C1351" s="587"/>
      <c r="D1351" s="587"/>
      <c r="E1351" s="91" t="s">
        <v>1344</v>
      </c>
      <c r="F1351" s="587"/>
    </row>
    <row r="1352" spans="1:6" s="215" customFormat="1" x14ac:dyDescent="0.3">
      <c r="A1352" s="91" t="s">
        <v>46</v>
      </c>
      <c r="B1352" s="587"/>
      <c r="C1352" s="587"/>
      <c r="D1352" s="587"/>
      <c r="E1352" s="587"/>
      <c r="F1352" s="587"/>
    </row>
    <row r="1353" spans="1:6" s="215" customFormat="1" x14ac:dyDescent="0.3">
      <c r="A1353" s="216"/>
      <c r="B1353" s="588" t="s">
        <v>17</v>
      </c>
      <c r="C1353" s="1346" t="s">
        <v>416</v>
      </c>
      <c r="D1353" s="1347"/>
      <c r="E1353" s="1348"/>
      <c r="F1353" s="217"/>
    </row>
    <row r="1354" spans="1:6" s="215" customFormat="1" x14ac:dyDescent="0.3">
      <c r="A1354" s="218" t="s">
        <v>47</v>
      </c>
      <c r="B1354" s="589" t="s">
        <v>113</v>
      </c>
      <c r="C1354" s="216" t="s">
        <v>114</v>
      </c>
      <c r="D1354" s="216" t="s">
        <v>115</v>
      </c>
      <c r="E1354" s="216" t="s">
        <v>116</v>
      </c>
      <c r="F1354" s="220" t="s">
        <v>48</v>
      </c>
    </row>
    <row r="1355" spans="1:6" s="215" customFormat="1" x14ac:dyDescent="0.3">
      <c r="A1355" s="590"/>
      <c r="B1355" s="589" t="s">
        <v>188</v>
      </c>
      <c r="C1355" s="219" t="s">
        <v>117</v>
      </c>
      <c r="D1355" s="219" t="s">
        <v>118</v>
      </c>
      <c r="E1355" s="219" t="s">
        <v>119</v>
      </c>
      <c r="F1355" s="591"/>
    </row>
    <row r="1356" spans="1:6" s="215" customFormat="1" ht="19.5" thickBot="1" x14ac:dyDescent="0.35">
      <c r="A1356" s="592" t="s">
        <v>540</v>
      </c>
      <c r="B1356" s="241" t="s">
        <v>830</v>
      </c>
      <c r="C1356" s="221" t="s">
        <v>431</v>
      </c>
      <c r="D1356" s="221">
        <v>40000</v>
      </c>
      <c r="E1356" s="221">
        <f>SUM(E1357:E1359)</f>
        <v>0</v>
      </c>
      <c r="F1356" s="593"/>
    </row>
    <row r="1357" spans="1:6" s="215" customFormat="1" ht="19.5" thickTop="1" x14ac:dyDescent="0.3">
      <c r="A1357" s="609" t="s">
        <v>667</v>
      </c>
      <c r="B1357" s="242" t="s">
        <v>830</v>
      </c>
      <c r="C1357" s="222">
        <f>SUM(C1358:C1360)</f>
        <v>0</v>
      </c>
      <c r="D1357" s="222">
        <v>40000</v>
      </c>
      <c r="E1357" s="222">
        <f>SUM(E1358:E1360)</f>
        <v>0</v>
      </c>
      <c r="F1357" s="610"/>
    </row>
    <row r="1358" spans="1:6" s="215" customFormat="1" ht="21" x14ac:dyDescent="0.35">
      <c r="A1358" s="617" t="s">
        <v>668</v>
      </c>
      <c r="B1358" s="247" t="s">
        <v>830</v>
      </c>
      <c r="C1358" s="248"/>
      <c r="D1358" s="253">
        <v>40000</v>
      </c>
      <c r="E1358" s="253"/>
      <c r="F1358" s="270" t="s">
        <v>669</v>
      </c>
    </row>
    <row r="1359" spans="1:6" s="215" customFormat="1" ht="21" x14ac:dyDescent="0.35">
      <c r="A1359" s="607" t="s">
        <v>670</v>
      </c>
      <c r="B1359" s="225"/>
      <c r="C1359" s="225"/>
      <c r="D1359" s="226"/>
      <c r="E1359" s="226"/>
      <c r="F1359" s="276" t="s">
        <v>671</v>
      </c>
    </row>
    <row r="1360" spans="1:6" s="215" customFormat="1" x14ac:dyDescent="0.3">
      <c r="A1360" s="607"/>
      <c r="B1360" s="225"/>
      <c r="C1360" s="225"/>
      <c r="D1360" s="226"/>
      <c r="E1360" s="226"/>
      <c r="F1360" s="597" t="s">
        <v>672</v>
      </c>
    </row>
    <row r="1361" spans="1:6" s="215" customFormat="1" x14ac:dyDescent="0.3">
      <c r="A1361" s="598"/>
      <c r="B1361" s="232"/>
      <c r="C1361" s="232"/>
      <c r="D1361" s="257"/>
      <c r="E1361" s="257"/>
      <c r="F1361" s="618" t="s">
        <v>431</v>
      </c>
    </row>
    <row r="1362" spans="1:6" s="215" customFormat="1" x14ac:dyDescent="0.3">
      <c r="A1362" s="607"/>
      <c r="B1362" s="225"/>
      <c r="C1362" s="225"/>
      <c r="D1362" s="226"/>
      <c r="E1362" s="226"/>
      <c r="F1362" s="597"/>
    </row>
    <row r="1363" spans="1:6" s="215" customFormat="1" x14ac:dyDescent="0.3">
      <c r="A1363" s="607"/>
      <c r="B1363" s="225"/>
      <c r="C1363" s="225"/>
      <c r="D1363" s="226"/>
      <c r="E1363" s="226"/>
      <c r="F1363" s="597"/>
    </row>
    <row r="1364" spans="1:6" s="215" customFormat="1" x14ac:dyDescent="0.3">
      <c r="A1364" s="607"/>
      <c r="B1364" s="225"/>
      <c r="C1364" s="225"/>
      <c r="D1364" s="226"/>
      <c r="E1364" s="226"/>
      <c r="F1364" s="597"/>
    </row>
    <row r="1365" spans="1:6" s="215" customFormat="1" x14ac:dyDescent="0.3">
      <c r="A1365" s="607"/>
      <c r="B1365" s="225"/>
      <c r="C1365" s="225"/>
      <c r="D1365" s="226"/>
      <c r="E1365" s="226"/>
      <c r="F1365" s="597"/>
    </row>
    <row r="1366" spans="1:6" s="215" customFormat="1" x14ac:dyDescent="0.3">
      <c r="A1366" s="607"/>
      <c r="B1366" s="225"/>
      <c r="C1366" s="225"/>
      <c r="D1366" s="226"/>
      <c r="E1366" s="226"/>
      <c r="F1366" s="597"/>
    </row>
    <row r="1367" spans="1:6" s="215" customFormat="1" x14ac:dyDescent="0.3">
      <c r="A1367" s="607"/>
      <c r="B1367" s="225"/>
      <c r="C1367" s="225"/>
      <c r="D1367" s="226"/>
      <c r="E1367" s="226"/>
      <c r="F1367" s="597" t="s">
        <v>431</v>
      </c>
    </row>
    <row r="1368" spans="1:6" s="215" customFormat="1" x14ac:dyDescent="0.3">
      <c r="A1368" s="599"/>
      <c r="B1368" s="227"/>
      <c r="C1368" s="227"/>
      <c r="D1368" s="228"/>
      <c r="E1368" s="228"/>
      <c r="F1368" s="602"/>
    </row>
    <row r="1369" spans="1:6" s="215" customFormat="1" x14ac:dyDescent="0.3">
      <c r="A1369" s="599"/>
      <c r="B1369" s="227"/>
      <c r="C1369" s="227"/>
      <c r="D1369" s="228"/>
      <c r="E1369" s="228"/>
      <c r="F1369" s="602"/>
    </row>
    <row r="1370" spans="1:6" s="215" customFormat="1" x14ac:dyDescent="0.3">
      <c r="A1370" s="599"/>
      <c r="B1370" s="227"/>
      <c r="C1370" s="227"/>
      <c r="D1370" s="228"/>
      <c r="E1370" s="228"/>
      <c r="F1370" s="602"/>
    </row>
    <row r="1371" spans="1:6" s="215" customFormat="1" x14ac:dyDescent="0.3">
      <c r="A1371" s="233" t="s">
        <v>6</v>
      </c>
      <c r="B1371" s="637" t="s">
        <v>1067</v>
      </c>
      <c r="C1371" s="223" t="s">
        <v>431</v>
      </c>
      <c r="D1371" s="234">
        <v>40000</v>
      </c>
      <c r="E1371" s="223" t="s">
        <v>431</v>
      </c>
      <c r="F1371" s="603"/>
    </row>
    <row r="1372" spans="1:6" s="215" customFormat="1" x14ac:dyDescent="0.3">
      <c r="A1372" s="552"/>
      <c r="B1372" s="239"/>
      <c r="C1372" s="249"/>
      <c r="D1372" s="239"/>
      <c r="E1372" s="249"/>
      <c r="F1372" s="91"/>
    </row>
    <row r="1373" spans="1:6" s="215" customFormat="1" x14ac:dyDescent="0.3">
      <c r="A1373" s="889"/>
      <c r="B1373" s="239"/>
      <c r="C1373" s="249"/>
      <c r="D1373" s="239"/>
      <c r="E1373" s="249"/>
      <c r="F1373" s="91"/>
    </row>
    <row r="1374" spans="1:6" s="215" customFormat="1" x14ac:dyDescent="0.3">
      <c r="A1374" s="889"/>
      <c r="B1374" s="239"/>
      <c r="C1374" s="249"/>
      <c r="D1374" s="239"/>
      <c r="E1374" s="249"/>
      <c r="F1374" s="91"/>
    </row>
    <row r="1375" spans="1:6" s="215" customFormat="1" x14ac:dyDescent="0.3">
      <c r="A1375" s="889"/>
      <c r="B1375" s="239"/>
      <c r="C1375" s="249"/>
      <c r="D1375" s="239"/>
      <c r="E1375" s="249"/>
      <c r="F1375" s="91"/>
    </row>
    <row r="1376" spans="1:6" s="215" customFormat="1" x14ac:dyDescent="0.3">
      <c r="A1376" s="889"/>
      <c r="B1376" s="239"/>
      <c r="C1376" s="249"/>
      <c r="D1376" s="239"/>
      <c r="E1376" s="249"/>
      <c r="F1376" s="91"/>
    </row>
    <row r="1377" spans="1:6" s="215" customFormat="1" x14ac:dyDescent="0.3">
      <c r="A1377" s="889"/>
      <c r="B1377" s="239"/>
      <c r="C1377" s="249"/>
      <c r="D1377" s="239"/>
      <c r="E1377" s="249"/>
      <c r="F1377" s="91"/>
    </row>
    <row r="1378" spans="1:6" s="215" customFormat="1" x14ac:dyDescent="0.3">
      <c r="A1378" s="889"/>
      <c r="B1378" s="239"/>
      <c r="C1378" s="249"/>
      <c r="D1378" s="239"/>
      <c r="E1378" s="249"/>
      <c r="F1378" s="91"/>
    </row>
    <row r="1379" spans="1:6" s="215" customFormat="1" x14ac:dyDescent="0.3">
      <c r="A1379" s="889"/>
      <c r="B1379" s="239"/>
      <c r="C1379" s="249"/>
      <c r="D1379" s="239"/>
      <c r="E1379" s="249"/>
      <c r="F1379" s="91"/>
    </row>
    <row r="1380" spans="1:6" s="215" customFormat="1" x14ac:dyDescent="0.3">
      <c r="A1380" s="889"/>
      <c r="B1380" s="239"/>
      <c r="C1380" s="249"/>
      <c r="D1380" s="239"/>
      <c r="E1380" s="249"/>
      <c r="F1380" s="91"/>
    </row>
    <row r="1381" spans="1:6" s="215" customFormat="1" x14ac:dyDescent="0.3">
      <c r="A1381" s="889"/>
      <c r="B1381" s="239"/>
      <c r="C1381" s="249"/>
      <c r="D1381" s="239"/>
      <c r="E1381" s="249"/>
      <c r="F1381" s="91"/>
    </row>
    <row r="1382" spans="1:6" s="215" customFormat="1" x14ac:dyDescent="0.3">
      <c r="A1382" s="889"/>
      <c r="B1382" s="239"/>
      <c r="C1382" s="249"/>
      <c r="D1382" s="239"/>
      <c r="E1382" s="249"/>
      <c r="F1382" s="91"/>
    </row>
    <row r="1383" spans="1:6" s="215" customFormat="1" x14ac:dyDescent="0.3">
      <c r="A1383" s="889"/>
      <c r="B1383" s="239"/>
      <c r="C1383" s="249"/>
      <c r="D1383" s="239"/>
      <c r="E1383" s="249"/>
      <c r="F1383" s="91"/>
    </row>
    <row r="1384" spans="1:6" s="215" customFormat="1" x14ac:dyDescent="0.3">
      <c r="A1384" s="889"/>
      <c r="B1384" s="239"/>
      <c r="C1384" s="249"/>
      <c r="D1384" s="239"/>
      <c r="E1384" s="249"/>
      <c r="F1384" s="91"/>
    </row>
    <row r="1385" spans="1:6" s="215" customFormat="1" x14ac:dyDescent="0.3">
      <c r="A1385" s="889"/>
      <c r="B1385" s="239"/>
      <c r="C1385" s="249"/>
      <c r="D1385" s="239"/>
      <c r="E1385" s="249"/>
      <c r="F1385" s="91"/>
    </row>
    <row r="1386" spans="1:6" s="215" customFormat="1" x14ac:dyDescent="0.3">
      <c r="A1386" s="889"/>
      <c r="B1386" s="239"/>
      <c r="C1386" s="249"/>
      <c r="D1386" s="239"/>
      <c r="E1386" s="249"/>
      <c r="F1386" s="91"/>
    </row>
    <row r="1387" spans="1:6" s="215" customFormat="1" x14ac:dyDescent="0.3">
      <c r="A1387" s="889"/>
      <c r="B1387" s="239"/>
      <c r="C1387" s="249"/>
      <c r="D1387" s="239"/>
      <c r="E1387" s="249"/>
      <c r="F1387" s="91"/>
    </row>
    <row r="1388" spans="1:6" s="215" customFormat="1" x14ac:dyDescent="0.3">
      <c r="A1388" s="552"/>
      <c r="B1388" s="239"/>
      <c r="C1388" s="249"/>
      <c r="D1388" s="239"/>
      <c r="E1388" s="249"/>
      <c r="F1388" s="91"/>
    </row>
    <row r="1389" spans="1:6" s="215" customFormat="1" x14ac:dyDescent="0.3">
      <c r="A1389" s="552"/>
      <c r="B1389" s="239"/>
      <c r="C1389" s="249"/>
      <c r="D1389" s="239"/>
      <c r="E1389" s="249"/>
      <c r="F1389" s="91"/>
    </row>
    <row r="1390" spans="1:6" s="215" customFormat="1" x14ac:dyDescent="0.3">
      <c r="A1390" s="889"/>
      <c r="B1390" s="239"/>
      <c r="C1390" s="249"/>
      <c r="D1390" s="239"/>
      <c r="E1390" s="249"/>
      <c r="F1390" s="91"/>
    </row>
    <row r="1391" spans="1:6" s="215" customFormat="1" x14ac:dyDescent="0.3">
      <c r="A1391" s="552"/>
      <c r="B1391" s="239"/>
      <c r="C1391" s="249"/>
      <c r="D1391" s="239"/>
      <c r="E1391" s="249"/>
      <c r="F1391" s="91"/>
    </row>
    <row r="1392" spans="1:6" s="215" customFormat="1" x14ac:dyDescent="0.3">
      <c r="A1392" s="552"/>
      <c r="B1392" s="239"/>
      <c r="C1392" s="249"/>
      <c r="D1392" s="239"/>
      <c r="E1392" s="249"/>
      <c r="F1392" s="91"/>
    </row>
    <row r="1393" spans="1:8" s="215" customFormat="1" x14ac:dyDescent="0.3">
      <c r="A1393" s="552"/>
      <c r="B1393" s="239"/>
      <c r="C1393" s="249"/>
      <c r="D1393" s="239"/>
      <c r="E1393" s="249"/>
      <c r="F1393" s="91"/>
    </row>
    <row r="1394" spans="1:8" s="215" customFormat="1" x14ac:dyDescent="0.3">
      <c r="A1394" s="1345" t="s">
        <v>127</v>
      </c>
      <c r="B1394" s="1345"/>
      <c r="C1394" s="1345"/>
      <c r="D1394" s="1345"/>
      <c r="E1394" s="1345"/>
      <c r="F1394" s="1345"/>
    </row>
    <row r="1395" spans="1:8" s="215" customFormat="1" x14ac:dyDescent="0.3">
      <c r="A1395" s="1344" t="s">
        <v>415</v>
      </c>
      <c r="B1395" s="1344"/>
      <c r="C1395" s="1344"/>
      <c r="D1395" s="1344"/>
      <c r="E1395" s="1344"/>
      <c r="F1395" s="1344"/>
    </row>
    <row r="1396" spans="1:8" s="215" customFormat="1" x14ac:dyDescent="0.3">
      <c r="A1396" s="1344" t="s">
        <v>45</v>
      </c>
      <c r="B1396" s="1344"/>
      <c r="C1396" s="1344"/>
      <c r="D1396" s="1344"/>
      <c r="E1396" s="1344"/>
      <c r="F1396" s="1344"/>
    </row>
    <row r="1397" spans="1:8" s="215" customFormat="1" x14ac:dyDescent="0.3">
      <c r="A1397" s="214" t="s">
        <v>534</v>
      </c>
      <c r="B1397" s="91"/>
      <c r="C1397" s="552"/>
      <c r="D1397" s="552"/>
      <c r="E1397" s="552"/>
      <c r="F1397" s="552"/>
      <c r="H1397" s="215">
        <v>4500</v>
      </c>
    </row>
    <row r="1398" spans="1:8" s="215" customFormat="1" x14ac:dyDescent="0.3">
      <c r="A1398" s="214" t="s">
        <v>535</v>
      </c>
      <c r="B1398" s="91"/>
      <c r="C1398" s="552"/>
      <c r="D1398" s="552"/>
      <c r="E1398" s="552"/>
      <c r="F1398" s="552"/>
      <c r="H1398" s="215">
        <v>2250</v>
      </c>
    </row>
    <row r="1399" spans="1:8" s="215" customFormat="1" x14ac:dyDescent="0.3">
      <c r="A1399" s="214" t="s">
        <v>536</v>
      </c>
      <c r="B1399" s="91"/>
      <c r="C1399" s="552"/>
      <c r="D1399" s="552"/>
      <c r="E1399" s="552"/>
      <c r="F1399" s="552"/>
      <c r="H1399" s="215">
        <v>720</v>
      </c>
    </row>
    <row r="1400" spans="1:8" s="215" customFormat="1" x14ac:dyDescent="0.3">
      <c r="A1400" s="214" t="s">
        <v>600</v>
      </c>
      <c r="B1400" s="91"/>
      <c r="C1400" s="552"/>
      <c r="D1400" s="552"/>
      <c r="E1400" s="552"/>
      <c r="F1400" s="552"/>
      <c r="H1400" s="215">
        <v>9000</v>
      </c>
    </row>
    <row r="1401" spans="1:8" s="215" customFormat="1" x14ac:dyDescent="0.3">
      <c r="A1401" s="91" t="s">
        <v>2012</v>
      </c>
      <c r="B1401" s="587"/>
      <c r="C1401" s="587"/>
      <c r="D1401" s="587"/>
      <c r="E1401" s="91" t="s">
        <v>686</v>
      </c>
      <c r="F1401" s="587"/>
      <c r="H1401" s="215">
        <v>16200</v>
      </c>
    </row>
    <row r="1402" spans="1:8" s="215" customFormat="1" x14ac:dyDescent="0.3">
      <c r="A1402" s="91" t="s">
        <v>46</v>
      </c>
      <c r="B1402" s="587"/>
      <c r="C1402" s="587"/>
      <c r="D1402" s="587"/>
      <c r="E1402" s="587"/>
      <c r="F1402" s="587"/>
      <c r="H1402" s="215">
        <v>360</v>
      </c>
    </row>
    <row r="1403" spans="1:8" s="215" customFormat="1" x14ac:dyDescent="0.3">
      <c r="A1403" s="216"/>
      <c r="B1403" s="588" t="s">
        <v>17</v>
      </c>
      <c r="C1403" s="1346" t="s">
        <v>416</v>
      </c>
      <c r="D1403" s="1347"/>
      <c r="E1403" s="1348"/>
      <c r="F1403" s="217"/>
      <c r="H1403" s="215">
        <v>2637</v>
      </c>
    </row>
    <row r="1404" spans="1:8" s="215" customFormat="1" x14ac:dyDescent="0.3">
      <c r="A1404" s="218" t="s">
        <v>47</v>
      </c>
      <c r="B1404" s="589" t="s">
        <v>113</v>
      </c>
      <c r="C1404" s="216" t="s">
        <v>114</v>
      </c>
      <c r="D1404" s="216" t="s">
        <v>115</v>
      </c>
      <c r="E1404" s="216" t="s">
        <v>116</v>
      </c>
      <c r="F1404" s="220" t="s">
        <v>48</v>
      </c>
      <c r="H1404" s="215">
        <f>SUM(H1397:H1403)</f>
        <v>35667</v>
      </c>
    </row>
    <row r="1405" spans="1:8" s="215" customFormat="1" x14ac:dyDescent="0.3">
      <c r="A1405" s="590"/>
      <c r="B1405" s="589" t="s">
        <v>188</v>
      </c>
      <c r="C1405" s="219" t="s">
        <v>117</v>
      </c>
      <c r="D1405" s="219" t="s">
        <v>118</v>
      </c>
      <c r="E1405" s="219" t="s">
        <v>119</v>
      </c>
      <c r="F1405" s="591"/>
    </row>
    <row r="1406" spans="1:8" s="215" customFormat="1" ht="19.5" thickBot="1" x14ac:dyDescent="0.35">
      <c r="A1406" s="592" t="s">
        <v>540</v>
      </c>
      <c r="B1406" s="241">
        <v>0</v>
      </c>
      <c r="C1406" s="221" t="s">
        <v>431</v>
      </c>
      <c r="D1406" s="221"/>
      <c r="E1406" s="221">
        <f>E1407+E1411+E1415</f>
        <v>25000</v>
      </c>
      <c r="F1406" s="593"/>
    </row>
    <row r="1407" spans="1:8" s="215" customFormat="1" ht="19.5" thickTop="1" x14ac:dyDescent="0.3">
      <c r="A1407" s="609" t="s">
        <v>603</v>
      </c>
      <c r="B1407" s="242" t="s">
        <v>830</v>
      </c>
      <c r="C1407" s="222">
        <f>SUM(C1408:C1410)</f>
        <v>0</v>
      </c>
      <c r="D1407" s="222"/>
      <c r="E1407" s="222">
        <v>3600</v>
      </c>
      <c r="F1407" s="610"/>
    </row>
    <row r="1408" spans="1:8" s="215" customFormat="1" ht="21" x14ac:dyDescent="0.35">
      <c r="A1408" s="617" t="s">
        <v>604</v>
      </c>
      <c r="B1408" s="247" t="s">
        <v>830</v>
      </c>
      <c r="C1408" s="248"/>
      <c r="D1408" s="253"/>
      <c r="E1408" s="253">
        <v>3600</v>
      </c>
      <c r="F1408" s="270" t="s">
        <v>691</v>
      </c>
    </row>
    <row r="1409" spans="1:6" s="215" customFormat="1" ht="21" x14ac:dyDescent="0.35">
      <c r="A1409" s="607"/>
      <c r="B1409" s="243"/>
      <c r="C1409" s="225"/>
      <c r="D1409" s="226"/>
      <c r="E1409" s="226"/>
      <c r="F1409" s="276" t="s">
        <v>692</v>
      </c>
    </row>
    <row r="1410" spans="1:6" s="215" customFormat="1" x14ac:dyDescent="0.3">
      <c r="A1410" s="598"/>
      <c r="B1410" s="237"/>
      <c r="C1410" s="232"/>
      <c r="D1410" s="257"/>
      <c r="E1410" s="257"/>
      <c r="F1410" s="620" t="s">
        <v>431</v>
      </c>
    </row>
    <row r="1411" spans="1:6" s="215" customFormat="1" x14ac:dyDescent="0.3">
      <c r="A1411" s="594" t="s">
        <v>590</v>
      </c>
      <c r="B1411" s="246" t="s">
        <v>830</v>
      </c>
      <c r="C1411" s="278" t="s">
        <v>685</v>
      </c>
      <c r="D1411" s="224"/>
      <c r="E1411" s="224">
        <f>E1412</f>
        <v>18000</v>
      </c>
      <c r="F1411" s="595" t="s">
        <v>431</v>
      </c>
    </row>
    <row r="1412" spans="1:6" s="215" customFormat="1" x14ac:dyDescent="0.3">
      <c r="A1412" s="596" t="s">
        <v>676</v>
      </c>
      <c r="B1412" s="243" t="s">
        <v>830</v>
      </c>
      <c r="C1412" s="225"/>
      <c r="D1412" s="226"/>
      <c r="E1412" s="226">
        <v>18000</v>
      </c>
      <c r="F1412" s="597" t="s">
        <v>689</v>
      </c>
    </row>
    <row r="1413" spans="1:6" s="215" customFormat="1" x14ac:dyDescent="0.3">
      <c r="A1413" s="598"/>
      <c r="B1413" s="237"/>
      <c r="C1413" s="227"/>
      <c r="D1413" s="228"/>
      <c r="E1413" s="228"/>
      <c r="F1413" s="602" t="s">
        <v>690</v>
      </c>
    </row>
    <row r="1414" spans="1:6" s="215" customFormat="1" x14ac:dyDescent="0.3">
      <c r="A1414" s="599"/>
      <c r="B1414" s="244"/>
      <c r="C1414" s="227"/>
      <c r="D1414" s="228"/>
      <c r="E1414" s="228"/>
      <c r="F1414" s="602"/>
    </row>
    <row r="1415" spans="1:6" s="215" customFormat="1" x14ac:dyDescent="0.3">
      <c r="A1415" s="594" t="s">
        <v>596</v>
      </c>
      <c r="B1415" s="246" t="s">
        <v>830</v>
      </c>
      <c r="C1415" s="223">
        <f>SUM(C1416:C1416)</f>
        <v>0</v>
      </c>
      <c r="D1415" s="223"/>
      <c r="E1415" s="223">
        <f>E1416</f>
        <v>3400</v>
      </c>
      <c r="F1415" s="595"/>
    </row>
    <row r="1416" spans="1:6" s="215" customFormat="1" x14ac:dyDescent="0.3">
      <c r="A1416" s="607" t="s">
        <v>1389</v>
      </c>
      <c r="B1416" s="243" t="s">
        <v>830</v>
      </c>
      <c r="C1416" s="225"/>
      <c r="D1416" s="226"/>
      <c r="E1416" s="226">
        <v>3400</v>
      </c>
      <c r="F1416" s="597" t="s">
        <v>687</v>
      </c>
    </row>
    <row r="1417" spans="1:6" s="215" customFormat="1" x14ac:dyDescent="0.3">
      <c r="A1417" s="599"/>
      <c r="B1417" s="244" t="s">
        <v>431</v>
      </c>
      <c r="C1417" s="227"/>
      <c r="D1417" s="228"/>
      <c r="E1417" s="228"/>
      <c r="F1417" s="597" t="s">
        <v>688</v>
      </c>
    </row>
    <row r="1418" spans="1:6" s="215" customFormat="1" x14ac:dyDescent="0.3">
      <c r="A1418" s="599"/>
      <c r="B1418" s="244"/>
      <c r="C1418" s="227"/>
      <c r="D1418" s="228"/>
      <c r="E1418" s="228"/>
      <c r="F1418" s="597"/>
    </row>
    <row r="1419" spans="1:6" s="215" customFormat="1" x14ac:dyDescent="0.3">
      <c r="A1419" s="599"/>
      <c r="B1419" s="244"/>
      <c r="C1419" s="227"/>
      <c r="D1419" s="228"/>
      <c r="E1419" s="228"/>
      <c r="F1419" s="597"/>
    </row>
    <row r="1420" spans="1:6" s="215" customFormat="1" x14ac:dyDescent="0.3">
      <c r="A1420" s="599"/>
      <c r="B1420" s="244"/>
      <c r="C1420" s="227"/>
      <c r="D1420" s="228"/>
      <c r="E1420" s="228"/>
      <c r="F1420" s="591"/>
    </row>
    <row r="1421" spans="1:6" s="215" customFormat="1" x14ac:dyDescent="0.3">
      <c r="A1421" s="599"/>
      <c r="B1421" s="244"/>
      <c r="C1421" s="227"/>
      <c r="D1421" s="228"/>
      <c r="E1421" s="228"/>
      <c r="F1421" s="602"/>
    </row>
    <row r="1422" spans="1:6" s="215" customFormat="1" x14ac:dyDescent="0.3">
      <c r="A1422" s="233" t="s">
        <v>6</v>
      </c>
      <c r="B1422" s="637" t="s">
        <v>830</v>
      </c>
      <c r="C1422" s="223" t="s">
        <v>431</v>
      </c>
      <c r="D1422" s="234"/>
      <c r="E1422" s="234">
        <f>E1406</f>
        <v>25000</v>
      </c>
      <c r="F1422" s="603"/>
    </row>
    <row r="1423" spans="1:6" s="215" customFormat="1" x14ac:dyDescent="0.3">
      <c r="A1423" s="552"/>
      <c r="B1423" s="239"/>
      <c r="C1423" s="249"/>
      <c r="D1423" s="239"/>
      <c r="E1423" s="239"/>
      <c r="F1423" s="91"/>
    </row>
    <row r="1424" spans="1:6" s="215" customFormat="1" x14ac:dyDescent="0.3">
      <c r="A1424" s="889"/>
      <c r="B1424" s="239"/>
      <c r="C1424" s="249"/>
      <c r="D1424" s="239"/>
      <c r="E1424" s="239"/>
      <c r="F1424" s="91"/>
    </row>
    <row r="1425" spans="1:6" s="215" customFormat="1" x14ac:dyDescent="0.3">
      <c r="A1425" s="889"/>
      <c r="B1425" s="239"/>
      <c r="C1425" s="249"/>
      <c r="D1425" s="239"/>
      <c r="E1425" s="239"/>
      <c r="F1425" s="91"/>
    </row>
    <row r="1426" spans="1:6" s="215" customFormat="1" x14ac:dyDescent="0.3">
      <c r="A1426" s="889"/>
      <c r="B1426" s="239"/>
      <c r="C1426" s="249"/>
      <c r="D1426" s="239"/>
      <c r="E1426" s="239"/>
      <c r="F1426" s="91"/>
    </row>
    <row r="1427" spans="1:6" s="215" customFormat="1" x14ac:dyDescent="0.3">
      <c r="A1427" s="889"/>
      <c r="B1427" s="239"/>
      <c r="C1427" s="249"/>
      <c r="D1427" s="239"/>
      <c r="E1427" s="239"/>
      <c r="F1427" s="91"/>
    </row>
    <row r="1428" spans="1:6" s="215" customFormat="1" x14ac:dyDescent="0.3">
      <c r="A1428" s="889"/>
      <c r="B1428" s="239"/>
      <c r="C1428" s="249"/>
      <c r="D1428" s="239"/>
      <c r="E1428" s="239"/>
      <c r="F1428" s="91"/>
    </row>
    <row r="1429" spans="1:6" s="215" customFormat="1" x14ac:dyDescent="0.3">
      <c r="A1429" s="889"/>
      <c r="B1429" s="239"/>
      <c r="C1429" s="249"/>
      <c r="D1429" s="239"/>
      <c r="E1429" s="239"/>
      <c r="F1429" s="91"/>
    </row>
    <row r="1430" spans="1:6" s="215" customFormat="1" x14ac:dyDescent="0.3">
      <c r="A1430" s="889"/>
      <c r="B1430" s="239"/>
      <c r="C1430" s="249"/>
      <c r="D1430" s="239"/>
      <c r="E1430" s="239"/>
      <c r="F1430" s="91"/>
    </row>
    <row r="1431" spans="1:6" s="215" customFormat="1" x14ac:dyDescent="0.3">
      <c r="A1431" s="889"/>
      <c r="B1431" s="239"/>
      <c r="C1431" s="249"/>
      <c r="D1431" s="239"/>
      <c r="E1431" s="239"/>
      <c r="F1431" s="91"/>
    </row>
    <row r="1432" spans="1:6" s="215" customFormat="1" x14ac:dyDescent="0.3">
      <c r="A1432" s="889"/>
      <c r="B1432" s="239"/>
      <c r="C1432" s="249"/>
      <c r="D1432" s="239"/>
      <c r="E1432" s="239"/>
      <c r="F1432" s="91"/>
    </row>
    <row r="1433" spans="1:6" s="215" customFormat="1" x14ac:dyDescent="0.3">
      <c r="A1433" s="889"/>
      <c r="B1433" s="239"/>
      <c r="C1433" s="249"/>
      <c r="D1433" s="239"/>
      <c r="E1433" s="239"/>
      <c r="F1433" s="91"/>
    </row>
    <row r="1434" spans="1:6" s="215" customFormat="1" x14ac:dyDescent="0.3">
      <c r="A1434" s="889"/>
      <c r="B1434" s="239"/>
      <c r="C1434" s="249"/>
      <c r="D1434" s="239"/>
      <c r="E1434" s="239"/>
      <c r="F1434" s="91"/>
    </row>
    <row r="1435" spans="1:6" s="215" customFormat="1" x14ac:dyDescent="0.3">
      <c r="A1435" s="889"/>
      <c r="B1435" s="239"/>
      <c r="C1435" s="249"/>
      <c r="D1435" s="239"/>
      <c r="E1435" s="239"/>
      <c r="F1435" s="91"/>
    </row>
    <row r="1436" spans="1:6" s="215" customFormat="1" x14ac:dyDescent="0.3">
      <c r="A1436" s="889"/>
      <c r="B1436" s="239"/>
      <c r="C1436" s="249"/>
      <c r="D1436" s="239"/>
      <c r="E1436" s="239"/>
      <c r="F1436" s="91"/>
    </row>
    <row r="1437" spans="1:6" s="215" customFormat="1" x14ac:dyDescent="0.3">
      <c r="A1437" s="889"/>
      <c r="B1437" s="239"/>
      <c r="C1437" s="249"/>
      <c r="D1437" s="239"/>
      <c r="E1437" s="239"/>
      <c r="F1437" s="91"/>
    </row>
    <row r="1438" spans="1:6" s="215" customFormat="1" x14ac:dyDescent="0.3">
      <c r="A1438" s="889"/>
      <c r="B1438" s="239"/>
      <c r="C1438" s="249"/>
      <c r="D1438" s="239"/>
      <c r="E1438" s="239"/>
      <c r="F1438" s="91"/>
    </row>
    <row r="1439" spans="1:6" s="215" customFormat="1" x14ac:dyDescent="0.3">
      <c r="A1439" s="552"/>
      <c r="B1439" s="239"/>
      <c r="C1439" s="249"/>
      <c r="D1439" s="239"/>
      <c r="E1439" s="239"/>
      <c r="F1439" s="91"/>
    </row>
    <row r="1440" spans="1:6" s="215" customFormat="1" x14ac:dyDescent="0.3">
      <c r="A1440" s="552"/>
      <c r="B1440" s="239"/>
      <c r="C1440" s="249"/>
      <c r="D1440" s="239"/>
      <c r="E1440" s="239"/>
      <c r="F1440" s="91"/>
    </row>
    <row r="1441" spans="1:6" s="215" customFormat="1" x14ac:dyDescent="0.3">
      <c r="A1441" s="552"/>
      <c r="B1441" s="239"/>
      <c r="C1441" s="249"/>
      <c r="D1441" s="239"/>
      <c r="E1441" s="239"/>
      <c r="F1441" s="91"/>
    </row>
    <row r="1442" spans="1:6" s="215" customFormat="1" x14ac:dyDescent="0.3">
      <c r="A1442" s="552"/>
      <c r="B1442" s="239"/>
      <c r="C1442" s="249"/>
      <c r="D1442" s="239"/>
      <c r="E1442" s="239"/>
      <c r="F1442" s="91"/>
    </row>
    <row r="1443" spans="1:6" s="215" customFormat="1" x14ac:dyDescent="0.3">
      <c r="A1443" s="552"/>
      <c r="B1443" s="239"/>
      <c r="C1443" s="249"/>
      <c r="D1443" s="239"/>
      <c r="E1443" s="239"/>
      <c r="F1443" s="91"/>
    </row>
    <row r="1444" spans="1:6" s="215" customFormat="1" x14ac:dyDescent="0.3">
      <c r="A1444" s="1345" t="s">
        <v>127</v>
      </c>
      <c r="B1444" s="1345"/>
      <c r="C1444" s="1345"/>
      <c r="D1444" s="1345"/>
      <c r="E1444" s="1345"/>
      <c r="F1444" s="1345"/>
    </row>
    <row r="1445" spans="1:6" s="215" customFormat="1" x14ac:dyDescent="0.3">
      <c r="A1445" s="1344" t="s">
        <v>415</v>
      </c>
      <c r="B1445" s="1344"/>
      <c r="C1445" s="1344"/>
      <c r="D1445" s="1344"/>
      <c r="E1445" s="1344"/>
      <c r="F1445" s="1344"/>
    </row>
    <row r="1446" spans="1:6" s="215" customFormat="1" x14ac:dyDescent="0.3">
      <c r="A1446" s="1344" t="s">
        <v>45</v>
      </c>
      <c r="B1446" s="1344"/>
      <c r="C1446" s="1344"/>
      <c r="D1446" s="1344"/>
      <c r="E1446" s="1344"/>
      <c r="F1446" s="1344"/>
    </row>
    <row r="1447" spans="1:6" s="215" customFormat="1" x14ac:dyDescent="0.3">
      <c r="A1447" s="214" t="s">
        <v>534</v>
      </c>
      <c r="B1447" s="91"/>
      <c r="C1447" s="552"/>
      <c r="D1447" s="552"/>
      <c r="E1447" s="552"/>
      <c r="F1447" s="552"/>
    </row>
    <row r="1448" spans="1:6" s="215" customFormat="1" x14ac:dyDescent="0.3">
      <c r="A1448" s="214" t="s">
        <v>535</v>
      </c>
      <c r="B1448" s="91"/>
      <c r="C1448" s="552"/>
      <c r="D1448" s="552"/>
      <c r="E1448" s="552"/>
      <c r="F1448" s="552"/>
    </row>
    <row r="1449" spans="1:6" s="215" customFormat="1" x14ac:dyDescent="0.3">
      <c r="A1449" s="214" t="s">
        <v>536</v>
      </c>
      <c r="B1449" s="91"/>
      <c r="C1449" s="552"/>
      <c r="D1449" s="552"/>
      <c r="E1449" s="552"/>
      <c r="F1449" s="552"/>
    </row>
    <row r="1450" spans="1:6" s="215" customFormat="1" x14ac:dyDescent="0.3">
      <c r="A1450" s="214" t="s">
        <v>601</v>
      </c>
      <c r="B1450" s="91"/>
      <c r="C1450" s="552"/>
      <c r="D1450" s="552"/>
      <c r="E1450" s="552"/>
      <c r="F1450" s="552"/>
    </row>
    <row r="1451" spans="1:6" s="215" customFormat="1" x14ac:dyDescent="0.3">
      <c r="A1451" s="91" t="s">
        <v>2013</v>
      </c>
      <c r="B1451" s="587"/>
      <c r="C1451" s="587"/>
      <c r="D1451" s="587"/>
      <c r="E1451" s="91" t="s">
        <v>1146</v>
      </c>
      <c r="F1451" s="587"/>
    </row>
    <row r="1452" spans="1:6" s="215" customFormat="1" x14ac:dyDescent="0.3">
      <c r="A1452" s="91" t="s">
        <v>46</v>
      </c>
      <c r="B1452" s="587"/>
      <c r="C1452" s="587"/>
      <c r="D1452" s="587"/>
      <c r="E1452" s="587"/>
      <c r="F1452" s="587"/>
    </row>
    <row r="1453" spans="1:6" s="215" customFormat="1" x14ac:dyDescent="0.3">
      <c r="A1453" s="216"/>
      <c r="B1453" s="588" t="s">
        <v>17</v>
      </c>
      <c r="C1453" s="1346" t="s">
        <v>416</v>
      </c>
      <c r="D1453" s="1347"/>
      <c r="E1453" s="1348"/>
      <c r="F1453" s="217"/>
    </row>
    <row r="1454" spans="1:6" s="215" customFormat="1" x14ac:dyDescent="0.3">
      <c r="A1454" s="218" t="s">
        <v>47</v>
      </c>
      <c r="B1454" s="589" t="s">
        <v>113</v>
      </c>
      <c r="C1454" s="216" t="s">
        <v>114</v>
      </c>
      <c r="D1454" s="216" t="s">
        <v>115</v>
      </c>
      <c r="E1454" s="216" t="s">
        <v>116</v>
      </c>
      <c r="F1454" s="220" t="s">
        <v>48</v>
      </c>
    </row>
    <row r="1455" spans="1:6" s="215" customFormat="1" x14ac:dyDescent="0.3">
      <c r="A1455" s="590"/>
      <c r="B1455" s="589" t="s">
        <v>188</v>
      </c>
      <c r="C1455" s="219" t="s">
        <v>117</v>
      </c>
      <c r="D1455" s="219" t="s">
        <v>118</v>
      </c>
      <c r="E1455" s="219" t="s">
        <v>119</v>
      </c>
      <c r="F1455" s="591"/>
    </row>
    <row r="1456" spans="1:6" s="215" customFormat="1" ht="19.5" thickBot="1" x14ac:dyDescent="0.35">
      <c r="A1456" s="592" t="s">
        <v>540</v>
      </c>
      <c r="B1456" s="221">
        <v>208120</v>
      </c>
      <c r="C1456" s="221" t="s">
        <v>431</v>
      </c>
      <c r="D1456" s="221"/>
      <c r="E1456" s="221">
        <v>353037</v>
      </c>
      <c r="F1456" s="593"/>
    </row>
    <row r="1457" spans="1:6" s="215" customFormat="1" ht="19.5" thickTop="1" x14ac:dyDescent="0.3">
      <c r="A1457" s="609" t="s">
        <v>648</v>
      </c>
      <c r="B1457" s="222">
        <v>140320</v>
      </c>
      <c r="C1457" s="222">
        <f>SUM(C1458:C1467)</f>
        <v>0</v>
      </c>
      <c r="D1457" s="222"/>
      <c r="E1457" s="222">
        <f>E1458</f>
        <v>317370</v>
      </c>
      <c r="F1457" s="610"/>
    </row>
    <row r="1458" spans="1:6" s="215" customFormat="1" x14ac:dyDescent="0.3">
      <c r="A1458" s="617" t="s">
        <v>655</v>
      </c>
      <c r="B1458" s="248">
        <v>140320</v>
      </c>
      <c r="C1458" s="248"/>
      <c r="D1458" s="253"/>
      <c r="E1458" s="253">
        <v>317370</v>
      </c>
      <c r="F1458" s="638" t="s">
        <v>751</v>
      </c>
    </row>
    <row r="1459" spans="1:6" s="215" customFormat="1" x14ac:dyDescent="0.3">
      <c r="A1459" s="607" t="s">
        <v>431</v>
      </c>
      <c r="B1459" s="225"/>
      <c r="C1459" s="225"/>
      <c r="D1459" s="226"/>
      <c r="E1459" s="226"/>
      <c r="F1459" s="639" t="s">
        <v>758</v>
      </c>
    </row>
    <row r="1460" spans="1:6" s="215" customFormat="1" x14ac:dyDescent="0.3">
      <c r="A1460" s="607"/>
      <c r="B1460" s="225"/>
      <c r="C1460" s="225"/>
      <c r="D1460" s="226"/>
      <c r="E1460" s="226"/>
      <c r="F1460" s="639" t="s">
        <v>752</v>
      </c>
    </row>
    <row r="1461" spans="1:6" s="215" customFormat="1" x14ac:dyDescent="0.3">
      <c r="A1461" s="607"/>
      <c r="B1461" s="225"/>
      <c r="C1461" s="225"/>
      <c r="D1461" s="226"/>
      <c r="E1461" s="226"/>
      <c r="F1461" s="639" t="s">
        <v>753</v>
      </c>
    </row>
    <row r="1462" spans="1:6" s="215" customFormat="1" x14ac:dyDescent="0.3">
      <c r="A1462" s="607"/>
      <c r="B1462" s="225"/>
      <c r="C1462" s="225"/>
      <c r="D1462" s="226"/>
      <c r="E1462" s="226"/>
      <c r="F1462" s="639" t="s">
        <v>754</v>
      </c>
    </row>
    <row r="1463" spans="1:6" s="215" customFormat="1" x14ac:dyDescent="0.3">
      <c r="A1463" s="607"/>
      <c r="B1463" s="225"/>
      <c r="C1463" s="225"/>
      <c r="D1463" s="226"/>
      <c r="E1463" s="226"/>
      <c r="F1463" s="639" t="s">
        <v>755</v>
      </c>
    </row>
    <row r="1464" spans="1:6" s="215" customFormat="1" x14ac:dyDescent="0.3">
      <c r="A1464" s="607"/>
      <c r="B1464" s="225"/>
      <c r="C1464" s="225"/>
      <c r="D1464" s="226"/>
      <c r="E1464" s="226"/>
      <c r="F1464" s="639" t="s">
        <v>757</v>
      </c>
    </row>
    <row r="1465" spans="1:6" s="215" customFormat="1" x14ac:dyDescent="0.3">
      <c r="A1465" s="590"/>
      <c r="B1465" s="230"/>
      <c r="C1465" s="230"/>
      <c r="D1465" s="231"/>
      <c r="E1465" s="231"/>
      <c r="F1465" s="644" t="s">
        <v>756</v>
      </c>
    </row>
    <row r="1466" spans="1:6" s="215" customFormat="1" x14ac:dyDescent="0.3">
      <c r="A1466" s="590"/>
      <c r="B1466" s="230"/>
      <c r="C1466" s="230"/>
      <c r="D1466" s="231"/>
      <c r="E1466" s="231"/>
      <c r="F1466" s="986" t="s">
        <v>2138</v>
      </c>
    </row>
    <row r="1467" spans="1:6" s="215" customFormat="1" x14ac:dyDescent="0.3">
      <c r="A1467" s="594" t="s">
        <v>543</v>
      </c>
      <c r="B1467" s="223"/>
      <c r="C1467" s="223"/>
      <c r="D1467" s="224"/>
      <c r="E1467" s="224">
        <v>35667</v>
      </c>
      <c r="F1467" s="645" t="s">
        <v>431</v>
      </c>
    </row>
    <row r="1468" spans="1:6" s="215" customFormat="1" x14ac:dyDescent="0.3">
      <c r="A1468" s="590" t="s">
        <v>759</v>
      </c>
      <c r="B1468" s="230"/>
      <c r="C1468" s="230"/>
      <c r="D1468" s="231"/>
      <c r="E1468" s="231">
        <v>35667</v>
      </c>
      <c r="F1468" s="279" t="s">
        <v>761</v>
      </c>
    </row>
    <row r="1469" spans="1:6" s="215" customFormat="1" x14ac:dyDescent="0.3">
      <c r="A1469" s="599"/>
      <c r="B1469" s="227"/>
      <c r="C1469" s="227"/>
      <c r="D1469" s="228"/>
      <c r="E1469" s="228"/>
      <c r="F1469" s="192" t="s">
        <v>762</v>
      </c>
    </row>
    <row r="1470" spans="1:6" s="215" customFormat="1" x14ac:dyDescent="0.3">
      <c r="A1470" s="599"/>
      <c r="B1470" s="227"/>
      <c r="C1470" s="227"/>
      <c r="D1470" s="228"/>
      <c r="E1470" s="228"/>
      <c r="F1470" s="192" t="s">
        <v>763</v>
      </c>
    </row>
    <row r="1471" spans="1:6" s="215" customFormat="1" x14ac:dyDescent="0.3">
      <c r="A1471" s="599"/>
      <c r="B1471" s="227"/>
      <c r="C1471" s="227"/>
      <c r="D1471" s="228"/>
      <c r="E1471" s="228"/>
      <c r="F1471" s="192" t="s">
        <v>764</v>
      </c>
    </row>
    <row r="1472" spans="1:6" s="215" customFormat="1" x14ac:dyDescent="0.3">
      <c r="A1472" s="599"/>
      <c r="B1472" s="227"/>
      <c r="C1472" s="227"/>
      <c r="D1472" s="228"/>
      <c r="E1472" s="228"/>
      <c r="F1472" s="192" t="s">
        <v>760</v>
      </c>
    </row>
    <row r="1473" spans="1:6" s="215" customFormat="1" x14ac:dyDescent="0.3">
      <c r="A1473" s="599"/>
      <c r="B1473" s="227"/>
      <c r="C1473" s="227"/>
      <c r="D1473" s="228"/>
      <c r="E1473" s="228"/>
      <c r="F1473" s="192" t="s">
        <v>766</v>
      </c>
    </row>
    <row r="1474" spans="1:6" s="215" customFormat="1" x14ac:dyDescent="0.3">
      <c r="A1474" s="599"/>
      <c r="B1474" s="227"/>
      <c r="C1474" s="227"/>
      <c r="D1474" s="228"/>
      <c r="E1474" s="228"/>
      <c r="F1474" s="192" t="s">
        <v>765</v>
      </c>
    </row>
    <row r="1475" spans="1:6" s="215" customFormat="1" x14ac:dyDescent="0.3">
      <c r="A1475" s="599"/>
      <c r="B1475" s="227"/>
      <c r="C1475" s="227"/>
      <c r="D1475" s="228"/>
      <c r="E1475" s="228"/>
      <c r="F1475" s="192" t="s">
        <v>1147</v>
      </c>
    </row>
    <row r="1476" spans="1:6" s="215" customFormat="1" x14ac:dyDescent="0.3">
      <c r="A1476" s="599"/>
      <c r="B1476" s="227"/>
      <c r="C1476" s="227"/>
      <c r="D1476" s="228"/>
      <c r="E1476" s="228"/>
      <c r="F1476" s="192" t="s">
        <v>1145</v>
      </c>
    </row>
    <row r="1477" spans="1:6" s="215" customFormat="1" x14ac:dyDescent="0.3">
      <c r="A1477" s="599"/>
      <c r="B1477" s="227"/>
      <c r="C1477" s="227"/>
      <c r="D1477" s="228"/>
      <c r="E1477" s="228"/>
      <c r="F1477" s="192" t="s">
        <v>767</v>
      </c>
    </row>
    <row r="1478" spans="1:6" s="215" customFormat="1" x14ac:dyDescent="0.3">
      <c r="A1478" s="599"/>
      <c r="B1478" s="227"/>
      <c r="C1478" s="227"/>
      <c r="D1478" s="228"/>
      <c r="E1478" s="228"/>
      <c r="F1478" s="192" t="s">
        <v>517</v>
      </c>
    </row>
    <row r="1479" spans="1:6" s="215" customFormat="1" x14ac:dyDescent="0.3">
      <c r="A1479" s="599"/>
      <c r="B1479" s="227"/>
      <c r="C1479" s="227"/>
      <c r="D1479" s="228"/>
      <c r="E1479" s="228"/>
      <c r="F1479" s="639" t="s">
        <v>768</v>
      </c>
    </row>
    <row r="1480" spans="1:6" s="215" customFormat="1" x14ac:dyDescent="0.3">
      <c r="A1480" s="599"/>
      <c r="B1480" s="227"/>
      <c r="C1480" s="227"/>
      <c r="D1480" s="228"/>
      <c r="E1480" s="228"/>
      <c r="F1480" s="639" t="s">
        <v>769</v>
      </c>
    </row>
    <row r="1481" spans="1:6" s="215" customFormat="1" x14ac:dyDescent="0.3">
      <c r="A1481" s="599"/>
      <c r="B1481" s="227"/>
      <c r="C1481" s="227"/>
      <c r="D1481" s="228"/>
      <c r="E1481" s="228"/>
      <c r="F1481" s="192" t="s">
        <v>2139</v>
      </c>
    </row>
    <row r="1482" spans="1:6" s="215" customFormat="1" x14ac:dyDescent="0.3">
      <c r="A1482" s="599"/>
      <c r="B1482" s="227"/>
      <c r="C1482" s="227"/>
      <c r="D1482" s="228"/>
      <c r="E1482" s="228"/>
      <c r="F1482" s="192" t="s">
        <v>431</v>
      </c>
    </row>
    <row r="1483" spans="1:6" s="215" customFormat="1" x14ac:dyDescent="0.3">
      <c r="A1483" s="599"/>
      <c r="B1483" s="227"/>
      <c r="C1483" s="227"/>
      <c r="D1483" s="228"/>
      <c r="E1483" s="228"/>
      <c r="F1483" s="192" t="s">
        <v>42</v>
      </c>
    </row>
    <row r="1484" spans="1:6" s="215" customFormat="1" x14ac:dyDescent="0.3">
      <c r="A1484" s="599"/>
      <c r="B1484" s="227"/>
      <c r="C1484" s="227"/>
      <c r="D1484" s="228"/>
      <c r="E1484" s="228"/>
      <c r="F1484" s="192" t="s">
        <v>431</v>
      </c>
    </row>
    <row r="1485" spans="1:6" s="215" customFormat="1" x14ac:dyDescent="0.3">
      <c r="A1485" s="599"/>
      <c r="B1485" s="227"/>
      <c r="C1485" s="227"/>
      <c r="D1485" s="228"/>
      <c r="E1485" s="228"/>
      <c r="F1485" s="192" t="s">
        <v>431</v>
      </c>
    </row>
    <row r="1486" spans="1:6" s="215" customFormat="1" x14ac:dyDescent="0.3">
      <c r="A1486" s="599"/>
      <c r="B1486" s="227"/>
      <c r="C1486" s="227"/>
      <c r="D1486" s="228"/>
      <c r="E1486" s="228"/>
      <c r="F1486" s="601" t="s">
        <v>431</v>
      </c>
    </row>
    <row r="1487" spans="1:6" s="215" customFormat="1" x14ac:dyDescent="0.3">
      <c r="A1487" s="599"/>
      <c r="B1487" s="227"/>
      <c r="C1487" s="227"/>
      <c r="D1487" s="228"/>
      <c r="E1487" s="228"/>
      <c r="F1487" s="602"/>
    </row>
    <row r="1488" spans="1:6" s="215" customFormat="1" x14ac:dyDescent="0.3">
      <c r="A1488" s="233" t="s">
        <v>6</v>
      </c>
      <c r="B1488" s="234">
        <v>140320</v>
      </c>
      <c r="C1488" s="223" t="s">
        <v>431</v>
      </c>
      <c r="D1488" s="234"/>
      <c r="E1488" s="234">
        <f>E1456</f>
        <v>353037</v>
      </c>
      <c r="F1488" s="603"/>
    </row>
    <row r="1489" spans="1:6" s="215" customFormat="1" x14ac:dyDescent="0.3">
      <c r="A1489" s="552"/>
      <c r="B1489" s="239"/>
      <c r="C1489" s="249"/>
      <c r="D1489" s="239"/>
      <c r="E1489" s="239"/>
      <c r="F1489" s="91"/>
    </row>
    <row r="1490" spans="1:6" s="215" customFormat="1" x14ac:dyDescent="0.3">
      <c r="A1490" s="552"/>
      <c r="B1490" s="239"/>
      <c r="C1490" s="249"/>
      <c r="D1490" s="239"/>
      <c r="E1490" s="239"/>
      <c r="F1490" s="91"/>
    </row>
    <row r="1491" spans="1:6" s="215" customFormat="1" x14ac:dyDescent="0.3">
      <c r="A1491" s="552"/>
      <c r="B1491" s="239"/>
      <c r="C1491" s="249"/>
      <c r="D1491" s="239"/>
      <c r="E1491" s="239"/>
      <c r="F1491" s="91"/>
    </row>
    <row r="1492" spans="1:6" s="215" customFormat="1" x14ac:dyDescent="0.3">
      <c r="A1492" s="552"/>
      <c r="B1492" s="239"/>
      <c r="C1492" s="249"/>
      <c r="D1492" s="239"/>
      <c r="E1492" s="239"/>
      <c r="F1492" s="91"/>
    </row>
    <row r="1493" spans="1:6" s="215" customFormat="1" x14ac:dyDescent="0.3">
      <c r="A1493" s="552"/>
      <c r="B1493" s="239"/>
      <c r="C1493" s="249"/>
      <c r="D1493" s="239"/>
      <c r="E1493" s="239"/>
      <c r="F1493" s="91"/>
    </row>
    <row r="1494" spans="1:6" s="215" customFormat="1" x14ac:dyDescent="0.3">
      <c r="A1494" s="1345" t="s">
        <v>127</v>
      </c>
      <c r="B1494" s="1345"/>
      <c r="C1494" s="1345"/>
      <c r="D1494" s="1345"/>
      <c r="E1494" s="1345"/>
      <c r="F1494" s="1345"/>
    </row>
    <row r="1495" spans="1:6" s="215" customFormat="1" x14ac:dyDescent="0.3">
      <c r="A1495" s="1344" t="s">
        <v>415</v>
      </c>
      <c r="B1495" s="1344"/>
      <c r="C1495" s="1344"/>
      <c r="D1495" s="1344"/>
      <c r="E1495" s="1344"/>
      <c r="F1495" s="1344"/>
    </row>
    <row r="1496" spans="1:6" s="215" customFormat="1" x14ac:dyDescent="0.3">
      <c r="A1496" s="1344" t="s">
        <v>45</v>
      </c>
      <c r="B1496" s="1344"/>
      <c r="C1496" s="1344"/>
      <c r="D1496" s="1344"/>
      <c r="E1496" s="1344"/>
      <c r="F1496" s="1344"/>
    </row>
    <row r="1497" spans="1:6" s="215" customFormat="1" x14ac:dyDescent="0.3">
      <c r="A1497" s="214" t="s">
        <v>534</v>
      </c>
      <c r="B1497" s="91"/>
      <c r="C1497" s="552"/>
      <c r="D1497" s="552"/>
      <c r="E1497" s="552"/>
      <c r="F1497" s="552"/>
    </row>
    <row r="1498" spans="1:6" s="215" customFormat="1" x14ac:dyDescent="0.3">
      <c r="A1498" s="214" t="s">
        <v>535</v>
      </c>
      <c r="B1498" s="91"/>
      <c r="C1498" s="552"/>
      <c r="D1498" s="552"/>
      <c r="E1498" s="552"/>
      <c r="F1498" s="552"/>
    </row>
    <row r="1499" spans="1:6" s="215" customFormat="1" x14ac:dyDescent="0.3">
      <c r="A1499" s="214" t="s">
        <v>536</v>
      </c>
      <c r="B1499" s="91"/>
      <c r="C1499" s="552"/>
      <c r="D1499" s="552"/>
      <c r="E1499" s="552"/>
      <c r="F1499" s="552"/>
    </row>
    <row r="1500" spans="1:6" s="215" customFormat="1" x14ac:dyDescent="0.3">
      <c r="A1500" s="214" t="s">
        <v>600</v>
      </c>
      <c r="B1500" s="91"/>
      <c r="C1500" s="552"/>
      <c r="D1500" s="552"/>
      <c r="E1500" s="552"/>
      <c r="F1500" s="552"/>
    </row>
    <row r="1501" spans="1:6" s="215" customFormat="1" x14ac:dyDescent="0.3">
      <c r="A1501" s="91" t="s">
        <v>2014</v>
      </c>
      <c r="B1501" s="587"/>
      <c r="C1501" s="587"/>
      <c r="D1501" s="587"/>
      <c r="E1501" s="91" t="s">
        <v>682</v>
      </c>
      <c r="F1501" s="587"/>
    </row>
    <row r="1502" spans="1:6" s="215" customFormat="1" x14ac:dyDescent="0.3">
      <c r="A1502" s="91" t="s">
        <v>46</v>
      </c>
      <c r="B1502" s="587"/>
      <c r="C1502" s="587"/>
      <c r="D1502" s="587"/>
      <c r="E1502" s="587"/>
      <c r="F1502" s="587"/>
    </row>
    <row r="1503" spans="1:6" s="215" customFormat="1" x14ac:dyDescent="0.3">
      <c r="A1503" s="216"/>
      <c r="B1503" s="588" t="s">
        <v>17</v>
      </c>
      <c r="C1503" s="1346" t="s">
        <v>416</v>
      </c>
      <c r="D1503" s="1347"/>
      <c r="E1503" s="1348"/>
      <c r="F1503" s="217"/>
    </row>
    <row r="1504" spans="1:6" s="215" customFormat="1" x14ac:dyDescent="0.3">
      <c r="A1504" s="218" t="s">
        <v>47</v>
      </c>
      <c r="B1504" s="589" t="s">
        <v>113</v>
      </c>
      <c r="C1504" s="216" t="s">
        <v>114</v>
      </c>
      <c r="D1504" s="216" t="s">
        <v>115</v>
      </c>
      <c r="E1504" s="216" t="s">
        <v>116</v>
      </c>
      <c r="F1504" s="220" t="s">
        <v>48</v>
      </c>
    </row>
    <row r="1505" spans="1:6" s="215" customFormat="1" x14ac:dyDescent="0.3">
      <c r="A1505" s="590"/>
      <c r="B1505" s="589" t="s">
        <v>188</v>
      </c>
      <c r="C1505" s="219" t="s">
        <v>117</v>
      </c>
      <c r="D1505" s="219" t="s">
        <v>118</v>
      </c>
      <c r="E1505" s="219" t="s">
        <v>119</v>
      </c>
      <c r="F1505" s="591"/>
    </row>
    <row r="1506" spans="1:6" s="215" customFormat="1" ht="19.5" thickBot="1" x14ac:dyDescent="0.35">
      <c r="A1506" s="592" t="s">
        <v>540</v>
      </c>
      <c r="B1506" s="241" t="s">
        <v>830</v>
      </c>
      <c r="C1506" s="221" t="s">
        <v>431</v>
      </c>
      <c r="D1506" s="221">
        <f>D1507+D1511+D1517</f>
        <v>50000</v>
      </c>
      <c r="E1506" s="221">
        <f>SUM(E1507:E1509)</f>
        <v>0</v>
      </c>
      <c r="F1506" s="593"/>
    </row>
    <row r="1507" spans="1:6" s="215" customFormat="1" ht="19.5" thickTop="1" x14ac:dyDescent="0.3">
      <c r="A1507" s="609" t="s">
        <v>603</v>
      </c>
      <c r="B1507" s="242" t="s">
        <v>830</v>
      </c>
      <c r="C1507" s="222">
        <f>SUM(C1508:C1510)</f>
        <v>0</v>
      </c>
      <c r="D1507" s="222">
        <v>5400</v>
      </c>
      <c r="E1507" s="222">
        <f>SUM(E1508:E1510)</f>
        <v>0</v>
      </c>
      <c r="F1507" s="610"/>
    </row>
    <row r="1508" spans="1:6" s="215" customFormat="1" ht="21" x14ac:dyDescent="0.35">
      <c r="A1508" s="617" t="s">
        <v>604</v>
      </c>
      <c r="B1508" s="247" t="s">
        <v>830</v>
      </c>
      <c r="C1508" s="248"/>
      <c r="D1508" s="253">
        <v>5400</v>
      </c>
      <c r="E1508" s="253"/>
      <c r="F1508" s="270" t="s">
        <v>673</v>
      </c>
    </row>
    <row r="1509" spans="1:6" s="215" customFormat="1" ht="21" x14ac:dyDescent="0.35">
      <c r="A1509" s="607"/>
      <c r="B1509" s="243"/>
      <c r="C1509" s="225"/>
      <c r="D1509" s="226"/>
      <c r="E1509" s="226"/>
      <c r="F1509" s="271" t="s">
        <v>674</v>
      </c>
    </row>
    <row r="1510" spans="1:6" s="215" customFormat="1" x14ac:dyDescent="0.3">
      <c r="A1510" s="598"/>
      <c r="B1510" s="237"/>
      <c r="C1510" s="232"/>
      <c r="D1510" s="257"/>
      <c r="E1510" s="257"/>
      <c r="F1510" s="618" t="s">
        <v>675</v>
      </c>
    </row>
    <row r="1511" spans="1:6" s="215" customFormat="1" x14ac:dyDescent="0.3">
      <c r="A1511" s="594" t="s">
        <v>590</v>
      </c>
      <c r="B1511" s="246" t="s">
        <v>839</v>
      </c>
      <c r="C1511" s="223"/>
      <c r="D1511" s="224">
        <f>D1512+D1515</f>
        <v>40000</v>
      </c>
      <c r="E1511" s="224"/>
      <c r="F1511" s="595" t="s">
        <v>431</v>
      </c>
    </row>
    <row r="1512" spans="1:6" s="215" customFormat="1" x14ac:dyDescent="0.3">
      <c r="A1512" s="596" t="s">
        <v>676</v>
      </c>
      <c r="B1512" s="243" t="s">
        <v>839</v>
      </c>
      <c r="C1512" s="225"/>
      <c r="D1512" s="226">
        <v>35000</v>
      </c>
      <c r="E1512" s="226"/>
      <c r="F1512" s="597" t="s">
        <v>677</v>
      </c>
    </row>
    <row r="1513" spans="1:6" s="215" customFormat="1" x14ac:dyDescent="0.3">
      <c r="A1513" s="598"/>
      <c r="B1513" s="244"/>
      <c r="C1513" s="227"/>
      <c r="D1513" s="228"/>
      <c r="E1513" s="228"/>
      <c r="F1513" s="597" t="s">
        <v>678</v>
      </c>
    </row>
    <row r="1514" spans="1:6" s="215" customFormat="1" x14ac:dyDescent="0.3">
      <c r="A1514" s="599"/>
      <c r="B1514" s="244"/>
      <c r="C1514" s="227"/>
      <c r="D1514" s="228"/>
      <c r="E1514" s="228"/>
      <c r="F1514" s="597" t="s">
        <v>679</v>
      </c>
    </row>
    <row r="1515" spans="1:6" s="215" customFormat="1" x14ac:dyDescent="0.3">
      <c r="A1515" s="599" t="s">
        <v>683</v>
      </c>
      <c r="B1515" s="244" t="s">
        <v>580</v>
      </c>
      <c r="C1515" s="227"/>
      <c r="D1515" s="228">
        <v>5000</v>
      </c>
      <c r="E1515" s="228"/>
      <c r="F1515" s="597" t="s">
        <v>684</v>
      </c>
    </row>
    <row r="1516" spans="1:6" s="215" customFormat="1" x14ac:dyDescent="0.3">
      <c r="A1516" s="599"/>
      <c r="B1516" s="245"/>
      <c r="C1516" s="227"/>
      <c r="D1516" s="228"/>
      <c r="E1516" s="228"/>
      <c r="F1516" s="602"/>
    </row>
    <row r="1517" spans="1:6" s="215" customFormat="1" x14ac:dyDescent="0.3">
      <c r="A1517" s="594" t="s">
        <v>596</v>
      </c>
      <c r="B1517" s="246" t="s">
        <v>580</v>
      </c>
      <c r="C1517" s="223">
        <f>SUM(C1518:C1518)</f>
        <v>0</v>
      </c>
      <c r="D1517" s="223">
        <v>4600</v>
      </c>
      <c r="E1517" s="223">
        <f>SUM(E1518:E1518)</f>
        <v>0</v>
      </c>
      <c r="F1517" s="595"/>
    </row>
    <row r="1518" spans="1:6" s="215" customFormat="1" x14ac:dyDescent="0.3">
      <c r="A1518" s="607" t="s">
        <v>592</v>
      </c>
      <c r="B1518" s="247" t="s">
        <v>839</v>
      </c>
      <c r="C1518" s="225"/>
      <c r="D1518" s="226">
        <v>4600</v>
      </c>
      <c r="E1518" s="226"/>
      <c r="F1518" s="597" t="s">
        <v>680</v>
      </c>
    </row>
    <row r="1519" spans="1:6" s="215" customFormat="1" x14ac:dyDescent="0.3">
      <c r="A1519" s="599"/>
      <c r="B1519" s="244"/>
      <c r="C1519" s="227"/>
      <c r="D1519" s="228"/>
      <c r="E1519" s="228"/>
      <c r="F1519" s="597" t="s">
        <v>681</v>
      </c>
    </row>
    <row r="1520" spans="1:6" s="215" customFormat="1" x14ac:dyDescent="0.3">
      <c r="A1520" s="599"/>
      <c r="B1520" s="244"/>
      <c r="C1520" s="227"/>
      <c r="D1520" s="228"/>
      <c r="E1520" s="228"/>
      <c r="F1520" s="601"/>
    </row>
    <row r="1521" spans="1:6" s="215" customFormat="1" x14ac:dyDescent="0.3">
      <c r="A1521" s="599"/>
      <c r="B1521" s="244"/>
      <c r="C1521" s="227"/>
      <c r="D1521" s="228"/>
      <c r="E1521" s="228"/>
      <c r="F1521" s="601"/>
    </row>
    <row r="1522" spans="1:6" s="215" customFormat="1" x14ac:dyDescent="0.3">
      <c r="A1522" s="599"/>
      <c r="B1522" s="244"/>
      <c r="C1522" s="227"/>
      <c r="D1522" s="228"/>
      <c r="E1522" s="228"/>
      <c r="F1522" s="602"/>
    </row>
    <row r="1523" spans="1:6" s="215" customFormat="1" x14ac:dyDescent="0.3">
      <c r="A1523" s="233" t="s">
        <v>6</v>
      </c>
      <c r="B1523" s="637" t="s">
        <v>839</v>
      </c>
      <c r="C1523" s="223" t="s">
        <v>431</v>
      </c>
      <c r="D1523" s="234">
        <f>D1506</f>
        <v>50000</v>
      </c>
      <c r="E1523" s="223" t="s">
        <v>431</v>
      </c>
      <c r="F1523" s="603"/>
    </row>
    <row r="1524" spans="1:6" s="215" customFormat="1" x14ac:dyDescent="0.3">
      <c r="A1524" s="552"/>
      <c r="B1524" s="239"/>
      <c r="C1524" s="249"/>
      <c r="D1524" s="239"/>
      <c r="E1524" s="249"/>
      <c r="F1524" s="91"/>
    </row>
    <row r="1525" spans="1:6" s="215" customFormat="1" x14ac:dyDescent="0.3">
      <c r="A1525" s="552"/>
      <c r="B1525" s="239"/>
      <c r="C1525" s="249"/>
      <c r="D1525" s="239"/>
      <c r="E1525" s="249"/>
      <c r="F1525" s="91"/>
    </row>
    <row r="1526" spans="1:6" s="215" customFormat="1" x14ac:dyDescent="0.3">
      <c r="A1526" s="889"/>
      <c r="B1526" s="239"/>
      <c r="C1526" s="249"/>
      <c r="D1526" s="239"/>
      <c r="E1526" s="249"/>
      <c r="F1526" s="91"/>
    </row>
    <row r="1527" spans="1:6" s="215" customFormat="1" x14ac:dyDescent="0.3">
      <c r="A1527" s="889"/>
      <c r="B1527" s="239"/>
      <c r="C1527" s="249"/>
      <c r="D1527" s="239"/>
      <c r="E1527" s="249"/>
      <c r="F1527" s="91"/>
    </row>
    <row r="1528" spans="1:6" s="215" customFormat="1" x14ac:dyDescent="0.3">
      <c r="A1528" s="889"/>
      <c r="B1528" s="239"/>
      <c r="C1528" s="249"/>
      <c r="D1528" s="239"/>
      <c r="E1528" s="249"/>
      <c r="F1528" s="91"/>
    </row>
    <row r="1529" spans="1:6" s="215" customFormat="1" x14ac:dyDescent="0.3">
      <c r="A1529" s="889"/>
      <c r="B1529" s="239"/>
      <c r="C1529" s="249"/>
      <c r="D1529" s="239"/>
      <c r="E1529" s="249"/>
      <c r="F1529" s="91"/>
    </row>
    <row r="1530" spans="1:6" s="215" customFormat="1" x14ac:dyDescent="0.3">
      <c r="A1530" s="889"/>
      <c r="B1530" s="239"/>
      <c r="C1530" s="249"/>
      <c r="D1530" s="239"/>
      <c r="E1530" s="249"/>
      <c r="F1530" s="91"/>
    </row>
    <row r="1531" spans="1:6" s="215" customFormat="1" x14ac:dyDescent="0.3">
      <c r="A1531" s="889"/>
      <c r="B1531" s="239"/>
      <c r="C1531" s="249"/>
      <c r="D1531" s="239"/>
      <c r="E1531" s="249"/>
      <c r="F1531" s="91"/>
    </row>
    <row r="1532" spans="1:6" s="215" customFormat="1" x14ac:dyDescent="0.3">
      <c r="A1532" s="889"/>
      <c r="B1532" s="239"/>
      <c r="C1532" s="249"/>
      <c r="D1532" s="239"/>
      <c r="E1532" s="249"/>
      <c r="F1532" s="91"/>
    </row>
    <row r="1533" spans="1:6" s="215" customFormat="1" x14ac:dyDescent="0.3">
      <c r="A1533" s="889"/>
      <c r="B1533" s="239"/>
      <c r="C1533" s="249"/>
      <c r="D1533" s="239"/>
      <c r="E1533" s="249"/>
      <c r="F1533" s="91"/>
    </row>
    <row r="1534" spans="1:6" s="215" customFormat="1" x14ac:dyDescent="0.3">
      <c r="A1534" s="889"/>
      <c r="B1534" s="239"/>
      <c r="C1534" s="249"/>
      <c r="D1534" s="239"/>
      <c r="E1534" s="249"/>
      <c r="F1534" s="91"/>
    </row>
    <row r="1535" spans="1:6" s="215" customFormat="1" x14ac:dyDescent="0.3">
      <c r="A1535" s="889"/>
      <c r="B1535" s="239"/>
      <c r="C1535" s="249"/>
      <c r="D1535" s="239"/>
      <c r="E1535" s="249"/>
      <c r="F1535" s="91"/>
    </row>
    <row r="1536" spans="1:6" s="215" customFormat="1" x14ac:dyDescent="0.3">
      <c r="A1536" s="889"/>
      <c r="B1536" s="239"/>
      <c r="C1536" s="249"/>
      <c r="D1536" s="239"/>
      <c r="E1536" s="249"/>
      <c r="F1536" s="91"/>
    </row>
    <row r="1537" spans="1:6" s="215" customFormat="1" x14ac:dyDescent="0.3">
      <c r="A1537" s="889"/>
      <c r="B1537" s="239"/>
      <c r="C1537" s="249"/>
      <c r="D1537" s="239"/>
      <c r="E1537" s="249"/>
      <c r="F1537" s="91"/>
    </row>
    <row r="1538" spans="1:6" s="215" customFormat="1" x14ac:dyDescent="0.3">
      <c r="A1538" s="552"/>
      <c r="B1538" s="239"/>
      <c r="C1538" s="249"/>
      <c r="D1538" s="239"/>
      <c r="E1538" s="249"/>
      <c r="F1538" s="91"/>
    </row>
    <row r="1539" spans="1:6" s="215" customFormat="1" x14ac:dyDescent="0.3">
      <c r="A1539" s="889"/>
      <c r="B1539" s="239"/>
      <c r="C1539" s="249"/>
      <c r="D1539" s="239"/>
      <c r="E1539" s="249"/>
      <c r="F1539" s="91"/>
    </row>
    <row r="1540" spans="1:6" s="215" customFormat="1" x14ac:dyDescent="0.3">
      <c r="A1540" s="889"/>
      <c r="B1540" s="239"/>
      <c r="C1540" s="249"/>
      <c r="D1540" s="239"/>
      <c r="E1540" s="249"/>
      <c r="F1540" s="91"/>
    </row>
    <row r="1541" spans="1:6" s="215" customFormat="1" x14ac:dyDescent="0.3">
      <c r="A1541" s="552"/>
      <c r="B1541" s="239"/>
      <c r="C1541" s="249"/>
      <c r="D1541" s="239"/>
      <c r="E1541" s="249"/>
      <c r="F1541" s="91"/>
    </row>
    <row r="1542" spans="1:6" s="215" customFormat="1" x14ac:dyDescent="0.3">
      <c r="A1542" s="552"/>
      <c r="B1542" s="239"/>
      <c r="C1542" s="249"/>
      <c r="D1542" s="239"/>
      <c r="E1542" s="249"/>
      <c r="F1542" s="91"/>
    </row>
    <row r="1543" spans="1:6" s="215" customFormat="1" x14ac:dyDescent="0.3">
      <c r="A1543" s="552"/>
      <c r="B1543" s="239"/>
      <c r="C1543" s="249"/>
      <c r="D1543" s="239"/>
      <c r="E1543" s="249"/>
      <c r="F1543" s="91"/>
    </row>
    <row r="1544" spans="1:6" s="215" customFormat="1" x14ac:dyDescent="0.3">
      <c r="A1544" s="1345" t="s">
        <v>127</v>
      </c>
      <c r="B1544" s="1345"/>
      <c r="C1544" s="1345"/>
      <c r="D1544" s="1345"/>
      <c r="E1544" s="1345"/>
      <c r="F1544" s="1345"/>
    </row>
    <row r="1545" spans="1:6" s="215" customFormat="1" x14ac:dyDescent="0.3">
      <c r="A1545" s="1344" t="s">
        <v>415</v>
      </c>
      <c r="B1545" s="1344"/>
      <c r="C1545" s="1344"/>
      <c r="D1545" s="1344"/>
      <c r="E1545" s="1344"/>
      <c r="F1545" s="1344"/>
    </row>
    <row r="1546" spans="1:6" s="215" customFormat="1" x14ac:dyDescent="0.3">
      <c r="A1546" s="1344" t="s">
        <v>45</v>
      </c>
      <c r="B1546" s="1344"/>
      <c r="C1546" s="1344"/>
      <c r="D1546" s="1344"/>
      <c r="E1546" s="1344"/>
      <c r="F1546" s="1344"/>
    </row>
    <row r="1547" spans="1:6" s="215" customFormat="1" x14ac:dyDescent="0.3">
      <c r="A1547" s="214" t="s">
        <v>534</v>
      </c>
      <c r="B1547" s="91"/>
      <c r="C1547" s="552"/>
      <c r="D1547" s="552"/>
      <c r="E1547" s="552"/>
      <c r="F1547" s="552"/>
    </row>
    <row r="1548" spans="1:6" s="215" customFormat="1" x14ac:dyDescent="0.3">
      <c r="A1548" s="214" t="s">
        <v>535</v>
      </c>
      <c r="B1548" s="91"/>
      <c r="C1548" s="552"/>
      <c r="D1548" s="552"/>
      <c r="E1548" s="552"/>
      <c r="F1548" s="552"/>
    </row>
    <row r="1549" spans="1:6" s="215" customFormat="1" x14ac:dyDescent="0.3">
      <c r="A1549" s="214" t="s">
        <v>536</v>
      </c>
      <c r="B1549" s="91"/>
      <c r="C1549" s="552"/>
      <c r="D1549" s="552"/>
      <c r="E1549" s="552"/>
      <c r="F1549" s="552"/>
    </row>
    <row r="1550" spans="1:6" s="215" customFormat="1" x14ac:dyDescent="0.3">
      <c r="A1550" s="214" t="s">
        <v>600</v>
      </c>
      <c r="B1550" s="91"/>
      <c r="C1550" s="552"/>
      <c r="D1550" s="552"/>
      <c r="E1550" s="552"/>
      <c r="F1550" s="552"/>
    </row>
    <row r="1551" spans="1:6" s="215" customFormat="1" x14ac:dyDescent="0.3">
      <c r="A1551" s="91" t="s">
        <v>2015</v>
      </c>
      <c r="B1551" s="587"/>
      <c r="C1551" s="587"/>
      <c r="D1551" s="587"/>
      <c r="E1551" s="91" t="s">
        <v>889</v>
      </c>
      <c r="F1551" s="587"/>
    </row>
    <row r="1552" spans="1:6" s="215" customFormat="1" x14ac:dyDescent="0.3">
      <c r="A1552" s="91" t="s">
        <v>46</v>
      </c>
      <c r="B1552" s="587"/>
      <c r="C1552" s="587"/>
      <c r="D1552" s="587"/>
      <c r="E1552" s="587"/>
      <c r="F1552" s="587"/>
    </row>
    <row r="1553" spans="1:6" s="215" customFormat="1" x14ac:dyDescent="0.3">
      <c r="A1553" s="216"/>
      <c r="B1553" s="588" t="s">
        <v>17</v>
      </c>
      <c r="C1553" s="1346" t="s">
        <v>416</v>
      </c>
      <c r="D1553" s="1347"/>
      <c r="E1553" s="1348"/>
      <c r="F1553" s="217"/>
    </row>
    <row r="1554" spans="1:6" s="215" customFormat="1" x14ac:dyDescent="0.3">
      <c r="A1554" s="218" t="s">
        <v>47</v>
      </c>
      <c r="B1554" s="589" t="s">
        <v>113</v>
      </c>
      <c r="C1554" s="216" t="s">
        <v>114</v>
      </c>
      <c r="D1554" s="216" t="s">
        <v>115</v>
      </c>
      <c r="E1554" s="216" t="s">
        <v>116</v>
      </c>
      <c r="F1554" s="220" t="s">
        <v>48</v>
      </c>
    </row>
    <row r="1555" spans="1:6" s="215" customFormat="1" x14ac:dyDescent="0.3">
      <c r="A1555" s="590"/>
      <c r="B1555" s="589" t="s">
        <v>188</v>
      </c>
      <c r="C1555" s="219" t="s">
        <v>117</v>
      </c>
      <c r="D1555" s="219" t="s">
        <v>118</v>
      </c>
      <c r="E1555" s="219" t="s">
        <v>119</v>
      </c>
      <c r="F1555" s="591"/>
    </row>
    <row r="1556" spans="1:6" s="215" customFormat="1" ht="19.5" thickBot="1" x14ac:dyDescent="0.35">
      <c r="A1556" s="592" t="s">
        <v>540</v>
      </c>
      <c r="B1556" s="241" t="s">
        <v>839</v>
      </c>
      <c r="C1556" s="221" t="s">
        <v>431</v>
      </c>
      <c r="D1556" s="221"/>
      <c r="E1556" s="221">
        <v>60000</v>
      </c>
      <c r="F1556" s="593"/>
    </row>
    <row r="1557" spans="1:6" s="215" customFormat="1" ht="19.5" thickTop="1" x14ac:dyDescent="0.3">
      <c r="A1557" s="609" t="s">
        <v>603</v>
      </c>
      <c r="B1557" s="222" t="s">
        <v>431</v>
      </c>
      <c r="C1557" s="280">
        <f>SUM(C1558:C1560)</f>
        <v>0</v>
      </c>
      <c r="D1557" s="222"/>
      <c r="E1557" s="222">
        <v>7200</v>
      </c>
      <c r="F1557" s="610"/>
    </row>
    <row r="1558" spans="1:6" s="215" customFormat="1" ht="21" x14ac:dyDescent="0.35">
      <c r="A1558" s="617" t="s">
        <v>604</v>
      </c>
      <c r="B1558" s="248" t="s">
        <v>431</v>
      </c>
      <c r="C1558" s="248"/>
      <c r="D1558" s="253"/>
      <c r="E1558" s="253">
        <v>7200</v>
      </c>
      <c r="F1558" s="270" t="s">
        <v>691</v>
      </c>
    </row>
    <row r="1559" spans="1:6" s="215" customFormat="1" ht="21" x14ac:dyDescent="0.35">
      <c r="A1559" s="607"/>
      <c r="B1559" s="225"/>
      <c r="C1559" s="225"/>
      <c r="D1559" s="226"/>
      <c r="E1559" s="226"/>
      <c r="F1559" s="276" t="s">
        <v>890</v>
      </c>
    </row>
    <row r="1560" spans="1:6" s="215" customFormat="1" x14ac:dyDescent="0.3">
      <c r="A1560" s="598"/>
      <c r="B1560" s="232"/>
      <c r="C1560" s="232"/>
      <c r="D1560" s="257"/>
      <c r="E1560" s="257"/>
      <c r="F1560" s="620" t="s">
        <v>431</v>
      </c>
    </row>
    <row r="1561" spans="1:6" s="215" customFormat="1" x14ac:dyDescent="0.3">
      <c r="A1561" s="594" t="s">
        <v>590</v>
      </c>
      <c r="B1561" s="223" t="s">
        <v>431</v>
      </c>
      <c r="C1561" s="278" t="s">
        <v>685</v>
      </c>
      <c r="D1561" s="224"/>
      <c r="E1561" s="224">
        <v>42000</v>
      </c>
      <c r="F1561" s="595" t="s">
        <v>431</v>
      </c>
    </row>
    <row r="1562" spans="1:6" s="215" customFormat="1" x14ac:dyDescent="0.3">
      <c r="A1562" s="596" t="s">
        <v>634</v>
      </c>
      <c r="B1562" s="225" t="s">
        <v>431</v>
      </c>
      <c r="C1562" s="225"/>
      <c r="D1562" s="226"/>
      <c r="E1562" s="226">
        <v>42000</v>
      </c>
      <c r="F1562" s="597" t="s">
        <v>893</v>
      </c>
    </row>
    <row r="1563" spans="1:6" s="215" customFormat="1" x14ac:dyDescent="0.3">
      <c r="A1563" s="598"/>
      <c r="B1563" s="232"/>
      <c r="C1563" s="227"/>
      <c r="D1563" s="228"/>
      <c r="E1563" s="228"/>
      <c r="F1563" s="602" t="s">
        <v>891</v>
      </c>
    </row>
    <row r="1564" spans="1:6" s="215" customFormat="1" x14ac:dyDescent="0.3">
      <c r="A1564" s="598"/>
      <c r="B1564" s="232"/>
      <c r="C1564" s="232"/>
      <c r="D1564" s="257"/>
      <c r="E1564" s="257"/>
      <c r="F1564" s="618" t="s">
        <v>892</v>
      </c>
    </row>
    <row r="1565" spans="1:6" s="215" customFormat="1" x14ac:dyDescent="0.3">
      <c r="A1565" s="598"/>
      <c r="B1565" s="232"/>
      <c r="C1565" s="232"/>
      <c r="D1565" s="257"/>
      <c r="E1565" s="257"/>
      <c r="F1565" s="618" t="s">
        <v>894</v>
      </c>
    </row>
    <row r="1566" spans="1:6" s="215" customFormat="1" x14ac:dyDescent="0.3">
      <c r="A1566" s="598"/>
      <c r="B1566" s="232"/>
      <c r="C1566" s="232"/>
      <c r="D1566" s="257"/>
      <c r="E1566" s="257"/>
      <c r="F1566" s="618" t="s">
        <v>895</v>
      </c>
    </row>
    <row r="1567" spans="1:6" s="215" customFormat="1" x14ac:dyDescent="0.3">
      <c r="A1567" s="598"/>
      <c r="B1567" s="232"/>
      <c r="C1567" s="232"/>
      <c r="D1567" s="257"/>
      <c r="E1567" s="257"/>
      <c r="F1567" s="618" t="s">
        <v>896</v>
      </c>
    </row>
    <row r="1568" spans="1:6" s="215" customFormat="1" x14ac:dyDescent="0.3">
      <c r="A1568" s="599"/>
      <c r="B1568" s="227"/>
      <c r="C1568" s="227"/>
      <c r="D1568" s="228"/>
      <c r="E1568" s="228"/>
      <c r="F1568" s="602" t="s">
        <v>897</v>
      </c>
    </row>
    <row r="1569" spans="1:6" s="215" customFormat="1" x14ac:dyDescent="0.3">
      <c r="A1569" s="599"/>
      <c r="B1569" s="227"/>
      <c r="C1569" s="227"/>
      <c r="D1569" s="228"/>
      <c r="E1569" s="228"/>
      <c r="F1569" s="602" t="s">
        <v>2140</v>
      </c>
    </row>
    <row r="1570" spans="1:6" s="215" customFormat="1" x14ac:dyDescent="0.3">
      <c r="A1570" s="599"/>
      <c r="B1570" s="227"/>
      <c r="C1570" s="227"/>
      <c r="D1570" s="228"/>
      <c r="E1570" s="228"/>
      <c r="F1570" s="602"/>
    </row>
    <row r="1571" spans="1:6" s="215" customFormat="1" x14ac:dyDescent="0.3">
      <c r="A1571" s="594" t="s">
        <v>596</v>
      </c>
      <c r="B1571" s="223" t="s">
        <v>431</v>
      </c>
      <c r="C1571" s="223">
        <f>SUM(C1572:C1572)</f>
        <v>0</v>
      </c>
      <c r="D1571" s="223"/>
      <c r="E1571" s="223">
        <v>10800</v>
      </c>
      <c r="F1571" s="595"/>
    </row>
    <row r="1572" spans="1:6" s="215" customFormat="1" x14ac:dyDescent="0.3">
      <c r="A1572" s="607" t="s">
        <v>592</v>
      </c>
      <c r="B1572" s="225" t="s">
        <v>431</v>
      </c>
      <c r="C1572" s="225"/>
      <c r="D1572" s="226"/>
      <c r="E1572" s="226">
        <v>10800</v>
      </c>
      <c r="F1572" s="597" t="s">
        <v>898</v>
      </c>
    </row>
    <row r="1573" spans="1:6" s="215" customFormat="1" x14ac:dyDescent="0.3">
      <c r="A1573" s="599"/>
      <c r="B1573" s="227"/>
      <c r="C1573" s="227"/>
      <c r="D1573" s="228"/>
      <c r="E1573" s="228"/>
      <c r="F1573" s="281" t="s">
        <v>899</v>
      </c>
    </row>
    <row r="1574" spans="1:6" s="215" customFormat="1" x14ac:dyDescent="0.3">
      <c r="A1574" s="599"/>
      <c r="B1574" s="227"/>
      <c r="C1574" s="227"/>
      <c r="D1574" s="228"/>
      <c r="E1574" s="228"/>
      <c r="F1574" s="597"/>
    </row>
    <row r="1575" spans="1:6" s="215" customFormat="1" x14ac:dyDescent="0.3">
      <c r="A1575" s="599"/>
      <c r="B1575" s="227"/>
      <c r="C1575" s="227"/>
      <c r="D1575" s="228"/>
      <c r="E1575" s="228"/>
      <c r="F1575" s="597"/>
    </row>
    <row r="1576" spans="1:6" s="215" customFormat="1" x14ac:dyDescent="0.3">
      <c r="A1576" s="599"/>
      <c r="B1576" s="227"/>
      <c r="C1576" s="227"/>
      <c r="D1576" s="228"/>
      <c r="E1576" s="228"/>
      <c r="F1576" s="597"/>
    </row>
    <row r="1577" spans="1:6" s="215" customFormat="1" x14ac:dyDescent="0.3">
      <c r="A1577" s="599"/>
      <c r="B1577" s="227"/>
      <c r="C1577" s="227"/>
      <c r="D1577" s="228"/>
      <c r="E1577" s="228"/>
      <c r="F1577" s="597"/>
    </row>
    <row r="1578" spans="1:6" s="215" customFormat="1" x14ac:dyDescent="0.3">
      <c r="A1578" s="599"/>
      <c r="B1578" s="227"/>
      <c r="C1578" s="227"/>
      <c r="D1578" s="228"/>
      <c r="E1578" s="228"/>
      <c r="F1578" s="597"/>
    </row>
    <row r="1579" spans="1:6" s="215" customFormat="1" x14ac:dyDescent="0.3">
      <c r="A1579" s="599"/>
      <c r="B1579" s="227"/>
      <c r="C1579" s="227"/>
      <c r="D1579" s="228"/>
      <c r="E1579" s="228"/>
      <c r="F1579" s="597" t="s">
        <v>431</v>
      </c>
    </row>
    <row r="1580" spans="1:6" s="215" customFormat="1" x14ac:dyDescent="0.3">
      <c r="A1580" s="599"/>
      <c r="B1580" s="227"/>
      <c r="C1580" s="227"/>
      <c r="D1580" s="228"/>
      <c r="E1580" s="228"/>
      <c r="F1580" s="597"/>
    </row>
    <row r="1581" spans="1:6" s="215" customFormat="1" x14ac:dyDescent="0.3">
      <c r="A1581" s="599"/>
      <c r="B1581" s="227"/>
      <c r="C1581" s="227"/>
      <c r="D1581" s="228"/>
      <c r="E1581" s="228"/>
      <c r="F1581" s="597"/>
    </row>
    <row r="1582" spans="1:6" s="215" customFormat="1" x14ac:dyDescent="0.3">
      <c r="A1582" s="599"/>
      <c r="B1582" s="227"/>
      <c r="C1582" s="227"/>
      <c r="D1582" s="228"/>
      <c r="E1582" s="228"/>
      <c r="F1582" s="597"/>
    </row>
    <row r="1583" spans="1:6" s="215" customFormat="1" x14ac:dyDescent="0.3">
      <c r="A1583" s="599"/>
      <c r="B1583" s="227"/>
      <c r="C1583" s="227"/>
      <c r="D1583" s="228"/>
      <c r="E1583" s="228"/>
      <c r="F1583" s="597"/>
    </row>
    <row r="1584" spans="1:6" s="215" customFormat="1" x14ac:dyDescent="0.3">
      <c r="A1584" s="599"/>
      <c r="B1584" s="227"/>
      <c r="C1584" s="227"/>
      <c r="D1584" s="228"/>
      <c r="E1584" s="228"/>
      <c r="F1584" s="601"/>
    </row>
    <row r="1585" spans="1:6" s="215" customFormat="1" x14ac:dyDescent="0.3">
      <c r="A1585" s="599"/>
      <c r="B1585" s="227"/>
      <c r="C1585" s="227"/>
      <c r="D1585" s="228"/>
      <c r="E1585" s="228"/>
      <c r="F1585" s="591"/>
    </row>
    <row r="1586" spans="1:6" s="215" customFormat="1" x14ac:dyDescent="0.3">
      <c r="A1586" s="599"/>
      <c r="B1586" s="227"/>
      <c r="C1586" s="227"/>
      <c r="D1586" s="228"/>
      <c r="E1586" s="228"/>
      <c r="F1586" s="602"/>
    </row>
    <row r="1587" spans="1:6" s="215" customFormat="1" x14ac:dyDescent="0.3">
      <c r="A1587" s="233" t="s">
        <v>6</v>
      </c>
      <c r="B1587" s="637" t="s">
        <v>580</v>
      </c>
      <c r="C1587" s="223" t="s">
        <v>431</v>
      </c>
      <c r="D1587" s="234"/>
      <c r="E1587" s="234">
        <v>60000</v>
      </c>
      <c r="F1587" s="603"/>
    </row>
    <row r="1588" spans="1:6" s="215" customFormat="1" x14ac:dyDescent="0.3">
      <c r="A1588" s="552"/>
      <c r="B1588" s="239"/>
      <c r="C1588" s="249"/>
      <c r="D1588" s="239"/>
      <c r="E1588" s="239"/>
      <c r="F1588" s="91"/>
    </row>
    <row r="1589" spans="1:6" s="215" customFormat="1" x14ac:dyDescent="0.3">
      <c r="A1589" s="552"/>
      <c r="B1589" s="239"/>
      <c r="C1589" s="249"/>
      <c r="D1589" s="239"/>
      <c r="E1589" s="239"/>
      <c r="F1589" s="91"/>
    </row>
    <row r="1590" spans="1:6" s="215" customFormat="1" x14ac:dyDescent="0.3">
      <c r="A1590" s="552"/>
      <c r="B1590" s="239"/>
      <c r="C1590" s="249"/>
      <c r="D1590" s="239"/>
      <c r="E1590" s="239"/>
      <c r="F1590" s="91"/>
    </row>
    <row r="1591" spans="1:6" s="215" customFormat="1" x14ac:dyDescent="0.3">
      <c r="A1591" s="552"/>
      <c r="B1591" s="239"/>
      <c r="C1591" s="249"/>
      <c r="D1591" s="239"/>
      <c r="E1591" s="239"/>
      <c r="F1591" s="91"/>
    </row>
    <row r="1592" spans="1:6" s="215" customFormat="1" x14ac:dyDescent="0.3">
      <c r="A1592" s="552"/>
      <c r="B1592" s="239"/>
      <c r="C1592" s="249"/>
      <c r="D1592" s="239"/>
      <c r="E1592" s="239"/>
      <c r="F1592" s="91"/>
    </row>
    <row r="1593" spans="1:6" s="215" customFormat="1" x14ac:dyDescent="0.3">
      <c r="A1593" s="552"/>
      <c r="B1593" s="239"/>
      <c r="C1593" s="249"/>
      <c r="D1593" s="239"/>
      <c r="E1593" s="239"/>
      <c r="F1593" s="91"/>
    </row>
    <row r="1594" spans="1:6" s="215" customFormat="1" x14ac:dyDescent="0.3">
      <c r="A1594" s="1345" t="s">
        <v>127</v>
      </c>
      <c r="B1594" s="1345"/>
      <c r="C1594" s="1345"/>
      <c r="D1594" s="1345"/>
      <c r="E1594" s="1345"/>
      <c r="F1594" s="1345"/>
    </row>
    <row r="1595" spans="1:6" s="215" customFormat="1" x14ac:dyDescent="0.3">
      <c r="A1595" s="1344" t="s">
        <v>415</v>
      </c>
      <c r="B1595" s="1344"/>
      <c r="C1595" s="1344"/>
      <c r="D1595" s="1344"/>
      <c r="E1595" s="1344"/>
      <c r="F1595" s="1344"/>
    </row>
    <row r="1596" spans="1:6" s="215" customFormat="1" x14ac:dyDescent="0.3">
      <c r="A1596" s="1344" t="s">
        <v>45</v>
      </c>
      <c r="B1596" s="1344"/>
      <c r="C1596" s="1344"/>
      <c r="D1596" s="1344"/>
      <c r="E1596" s="1344"/>
      <c r="F1596" s="1344"/>
    </row>
    <row r="1597" spans="1:6" s="215" customFormat="1" x14ac:dyDescent="0.3">
      <c r="A1597" s="214" t="s">
        <v>534</v>
      </c>
      <c r="B1597" s="91"/>
      <c r="C1597" s="552"/>
      <c r="D1597" s="552"/>
      <c r="E1597" s="552"/>
      <c r="F1597" s="552"/>
    </row>
    <row r="1598" spans="1:6" s="215" customFormat="1" x14ac:dyDescent="0.3">
      <c r="A1598" s="214" t="s">
        <v>535</v>
      </c>
      <c r="B1598" s="91"/>
      <c r="C1598" s="552"/>
      <c r="D1598" s="552"/>
      <c r="E1598" s="552"/>
      <c r="F1598" s="552" t="s">
        <v>431</v>
      </c>
    </row>
    <row r="1599" spans="1:6" s="215" customFormat="1" x14ac:dyDescent="0.3">
      <c r="A1599" s="214" t="s">
        <v>536</v>
      </c>
      <c r="B1599" s="91"/>
      <c r="C1599" s="552"/>
      <c r="D1599" s="552"/>
      <c r="E1599" s="552"/>
      <c r="F1599" s="552"/>
    </row>
    <row r="1600" spans="1:6" s="215" customFormat="1" x14ac:dyDescent="0.3">
      <c r="A1600" s="214" t="s">
        <v>601</v>
      </c>
      <c r="B1600" s="91"/>
      <c r="C1600" s="552"/>
      <c r="D1600" s="552"/>
      <c r="E1600" s="552"/>
      <c r="F1600" s="552"/>
    </row>
    <row r="1601" spans="1:6" s="215" customFormat="1" x14ac:dyDescent="0.3">
      <c r="A1601" s="91" t="s">
        <v>2016</v>
      </c>
      <c r="B1601" s="587"/>
      <c r="C1601" s="587"/>
      <c r="D1601" s="587"/>
      <c r="E1601" s="587"/>
      <c r="F1601" s="587"/>
    </row>
    <row r="1602" spans="1:6" s="215" customFormat="1" x14ac:dyDescent="0.3">
      <c r="A1602" s="91" t="s">
        <v>46</v>
      </c>
      <c r="B1602" s="587"/>
      <c r="C1602" s="587"/>
      <c r="D1602" s="587"/>
      <c r="E1602" s="91" t="s">
        <v>1002</v>
      </c>
      <c r="F1602" s="587"/>
    </row>
    <row r="1603" spans="1:6" s="215" customFormat="1" x14ac:dyDescent="0.3">
      <c r="A1603" s="282"/>
      <c r="B1603" s="588" t="s">
        <v>17</v>
      </c>
      <c r="C1603" s="1346" t="s">
        <v>416</v>
      </c>
      <c r="D1603" s="1347"/>
      <c r="E1603" s="1348"/>
      <c r="F1603" s="217"/>
    </row>
    <row r="1604" spans="1:6" s="215" customFormat="1" x14ac:dyDescent="0.3">
      <c r="A1604" s="218" t="s">
        <v>47</v>
      </c>
      <c r="B1604" s="589" t="s">
        <v>113</v>
      </c>
      <c r="C1604" s="216" t="s">
        <v>114</v>
      </c>
      <c r="D1604" s="216" t="s">
        <v>115</v>
      </c>
      <c r="E1604" s="216" t="s">
        <v>116</v>
      </c>
      <c r="F1604" s="220" t="s">
        <v>48</v>
      </c>
    </row>
    <row r="1605" spans="1:6" s="215" customFormat="1" x14ac:dyDescent="0.3">
      <c r="A1605" s="590"/>
      <c r="B1605" s="589" t="s">
        <v>188</v>
      </c>
      <c r="C1605" s="219" t="s">
        <v>117</v>
      </c>
      <c r="D1605" s="219" t="s">
        <v>118</v>
      </c>
      <c r="E1605" s="219" t="s">
        <v>119</v>
      </c>
      <c r="F1605" s="591"/>
    </row>
    <row r="1606" spans="1:6" s="215" customFormat="1" ht="19.5" thickBot="1" x14ac:dyDescent="0.35">
      <c r="A1606" s="592" t="s">
        <v>540</v>
      </c>
      <c r="B1606" s="221">
        <v>9520</v>
      </c>
      <c r="C1606" s="221" t="s">
        <v>431</v>
      </c>
      <c r="D1606" s="221">
        <v>33420</v>
      </c>
      <c r="E1606" s="221" t="s">
        <v>431</v>
      </c>
      <c r="F1606" s="593"/>
    </row>
    <row r="1607" spans="1:6" s="215" customFormat="1" ht="19.5" thickTop="1" x14ac:dyDescent="0.3">
      <c r="A1607" s="594" t="s">
        <v>541</v>
      </c>
      <c r="B1607" s="223">
        <v>4760</v>
      </c>
      <c r="C1607" s="223"/>
      <c r="D1607" s="224">
        <v>29920</v>
      </c>
      <c r="E1607" s="224"/>
      <c r="F1607" s="595" t="s">
        <v>431</v>
      </c>
    </row>
    <row r="1608" spans="1:6" s="215" customFormat="1" x14ac:dyDescent="0.3">
      <c r="A1608" s="596" t="s">
        <v>739</v>
      </c>
      <c r="B1608" s="225" t="s">
        <v>431</v>
      </c>
      <c r="C1608" s="225"/>
      <c r="D1608" s="226">
        <v>29920</v>
      </c>
      <c r="E1608" s="226"/>
      <c r="F1608" s="648" t="s">
        <v>1004</v>
      </c>
    </row>
    <row r="1609" spans="1:6" s="215" customFormat="1" x14ac:dyDescent="0.3">
      <c r="A1609" s="598" t="s">
        <v>431</v>
      </c>
      <c r="B1609" s="227" t="s">
        <v>431</v>
      </c>
      <c r="C1609" s="227"/>
      <c r="D1609" s="228" t="s">
        <v>431</v>
      </c>
      <c r="E1609" s="228"/>
      <c r="F1609" s="649" t="s">
        <v>1003</v>
      </c>
    </row>
    <row r="1610" spans="1:6" s="215" customFormat="1" x14ac:dyDescent="0.3">
      <c r="A1610" s="599" t="s">
        <v>431</v>
      </c>
      <c r="B1610" s="227" t="s">
        <v>431</v>
      </c>
      <c r="C1610" s="227"/>
      <c r="D1610" s="228" t="s">
        <v>42</v>
      </c>
      <c r="E1610" s="228"/>
      <c r="F1610" s="648" t="s">
        <v>1006</v>
      </c>
    </row>
    <row r="1611" spans="1:6" s="215" customFormat="1" x14ac:dyDescent="0.3">
      <c r="A1611" s="599"/>
      <c r="B1611" s="227"/>
      <c r="C1611" s="227"/>
      <c r="D1611" s="228"/>
      <c r="E1611" s="228"/>
      <c r="F1611" s="597" t="s">
        <v>1005</v>
      </c>
    </row>
    <row r="1612" spans="1:6" s="215" customFormat="1" x14ac:dyDescent="0.3">
      <c r="A1612" s="599"/>
      <c r="B1612" s="227"/>
      <c r="C1612" s="227"/>
      <c r="D1612" s="228"/>
      <c r="E1612" s="228"/>
      <c r="F1612" s="597" t="s">
        <v>1007</v>
      </c>
    </row>
    <row r="1613" spans="1:6" s="215" customFormat="1" x14ac:dyDescent="0.3">
      <c r="A1613" s="599" t="s">
        <v>431</v>
      </c>
      <c r="B1613" s="227" t="s">
        <v>431</v>
      </c>
      <c r="C1613" s="227"/>
      <c r="D1613" s="228" t="s">
        <v>431</v>
      </c>
      <c r="E1613" s="228"/>
      <c r="F1613" s="650" t="s">
        <v>1008</v>
      </c>
    </row>
    <row r="1614" spans="1:6" s="215" customFormat="1" x14ac:dyDescent="0.3">
      <c r="A1614" s="599" t="s">
        <v>431</v>
      </c>
      <c r="B1614" s="227" t="s">
        <v>431</v>
      </c>
      <c r="C1614" s="227"/>
      <c r="D1614" s="228" t="s">
        <v>431</v>
      </c>
      <c r="E1614" s="228"/>
      <c r="F1614" s="650" t="s">
        <v>1009</v>
      </c>
    </row>
    <row r="1615" spans="1:6" s="215" customFormat="1" x14ac:dyDescent="0.3">
      <c r="A1615" s="599"/>
      <c r="B1615" s="227"/>
      <c r="C1615" s="227"/>
      <c r="D1615" s="228"/>
      <c r="E1615" s="228"/>
      <c r="F1615" s="650" t="s">
        <v>1010</v>
      </c>
    </row>
    <row r="1616" spans="1:6" s="215" customFormat="1" x14ac:dyDescent="0.3">
      <c r="A1616" s="599"/>
      <c r="B1616" s="227"/>
      <c r="C1616" s="227"/>
      <c r="D1616" s="228"/>
      <c r="E1616" s="228"/>
      <c r="F1616" s="651" t="s">
        <v>1011</v>
      </c>
    </row>
    <row r="1617" spans="1:6" s="215" customFormat="1" x14ac:dyDescent="0.3">
      <c r="A1617" s="599"/>
      <c r="B1617" s="227"/>
      <c r="C1617" s="227"/>
      <c r="D1617" s="228"/>
      <c r="E1617" s="228"/>
      <c r="F1617" s="651" t="s">
        <v>1012</v>
      </c>
    </row>
    <row r="1618" spans="1:6" s="215" customFormat="1" x14ac:dyDescent="0.3">
      <c r="A1618" s="599"/>
      <c r="B1618" s="227"/>
      <c r="C1618" s="227"/>
      <c r="D1618" s="228"/>
      <c r="E1618" s="228"/>
      <c r="F1618" s="651" t="s">
        <v>1013</v>
      </c>
    </row>
    <row r="1619" spans="1:6" s="215" customFormat="1" x14ac:dyDescent="0.3">
      <c r="A1619" s="599"/>
      <c r="B1619" s="227"/>
      <c r="C1619" s="227"/>
      <c r="D1619" s="228"/>
      <c r="E1619" s="228"/>
      <c r="F1619" s="651" t="s">
        <v>1014</v>
      </c>
    </row>
    <row r="1620" spans="1:6" s="215" customFormat="1" x14ac:dyDescent="0.3">
      <c r="A1620" s="599"/>
      <c r="B1620" s="227"/>
      <c r="C1620" s="227"/>
      <c r="D1620" s="228"/>
      <c r="E1620" s="228"/>
      <c r="F1620" s="651" t="s">
        <v>1016</v>
      </c>
    </row>
    <row r="1621" spans="1:6" s="215" customFormat="1" x14ac:dyDescent="0.3">
      <c r="A1621" s="599"/>
      <c r="B1621" s="227"/>
      <c r="C1621" s="227"/>
      <c r="D1621" s="228"/>
      <c r="E1621" s="228"/>
      <c r="F1621" s="651" t="s">
        <v>1015</v>
      </c>
    </row>
    <row r="1622" spans="1:6" s="215" customFormat="1" x14ac:dyDescent="0.3">
      <c r="A1622" s="599"/>
      <c r="B1622" s="227"/>
      <c r="C1622" s="227"/>
      <c r="D1622" s="228"/>
      <c r="E1622" s="228"/>
      <c r="F1622" s="651" t="s">
        <v>1017</v>
      </c>
    </row>
    <row r="1623" spans="1:6" s="215" customFormat="1" x14ac:dyDescent="0.3">
      <c r="A1623" s="599"/>
      <c r="B1623" s="227"/>
      <c r="C1623" s="227"/>
      <c r="D1623" s="228"/>
      <c r="E1623" s="228"/>
      <c r="F1623" s="651" t="s">
        <v>1019</v>
      </c>
    </row>
    <row r="1624" spans="1:6" s="215" customFormat="1" x14ac:dyDescent="0.3">
      <c r="A1624" s="599"/>
      <c r="B1624" s="227"/>
      <c r="C1624" s="227"/>
      <c r="D1624" s="228"/>
      <c r="E1624" s="228"/>
      <c r="F1624" s="651" t="s">
        <v>1018</v>
      </c>
    </row>
    <row r="1625" spans="1:6" s="215" customFormat="1" x14ac:dyDescent="0.3">
      <c r="A1625" s="599"/>
      <c r="B1625" s="227"/>
      <c r="C1625" s="227"/>
      <c r="D1625" s="228"/>
      <c r="E1625" s="228"/>
      <c r="F1625" s="651" t="s">
        <v>1021</v>
      </c>
    </row>
    <row r="1626" spans="1:6" s="215" customFormat="1" x14ac:dyDescent="0.3">
      <c r="A1626" s="599"/>
      <c r="B1626" s="227"/>
      <c r="C1626" s="227"/>
      <c r="D1626" s="228"/>
      <c r="E1626" s="228"/>
      <c r="F1626" s="651" t="s">
        <v>1020</v>
      </c>
    </row>
    <row r="1627" spans="1:6" s="215" customFormat="1" x14ac:dyDescent="0.3">
      <c r="A1627" s="599"/>
      <c r="B1627" s="227"/>
      <c r="C1627" s="227"/>
      <c r="D1627" s="228"/>
      <c r="E1627" s="228"/>
      <c r="F1627" s="601" t="s">
        <v>1024</v>
      </c>
    </row>
    <row r="1628" spans="1:6" s="215" customFormat="1" x14ac:dyDescent="0.3">
      <c r="A1628" s="599"/>
      <c r="B1628" s="227"/>
      <c r="C1628" s="227"/>
      <c r="D1628" s="228"/>
      <c r="E1628" s="228"/>
      <c r="F1628" s="601"/>
    </row>
    <row r="1629" spans="1:6" s="215" customFormat="1" x14ac:dyDescent="0.3">
      <c r="A1629" s="594" t="s">
        <v>543</v>
      </c>
      <c r="B1629" s="223">
        <v>4760</v>
      </c>
      <c r="C1629" s="223"/>
      <c r="D1629" s="224">
        <v>3500</v>
      </c>
      <c r="E1629" s="224"/>
      <c r="F1629" s="595" t="s">
        <v>431</v>
      </c>
    </row>
    <row r="1630" spans="1:6" s="215" customFormat="1" x14ac:dyDescent="0.3">
      <c r="A1630" s="599" t="s">
        <v>1022</v>
      </c>
      <c r="B1630" s="227"/>
      <c r="C1630" s="227"/>
      <c r="D1630" s="228">
        <v>3500</v>
      </c>
      <c r="E1630" s="228"/>
      <c r="F1630" s="601" t="s">
        <v>1023</v>
      </c>
    </row>
    <row r="1631" spans="1:6" s="215" customFormat="1" x14ac:dyDescent="0.3">
      <c r="A1631" s="599"/>
      <c r="B1631" s="227"/>
      <c r="C1631" s="227"/>
      <c r="D1631" s="228"/>
      <c r="E1631" s="228"/>
      <c r="F1631" s="601"/>
    </row>
    <row r="1632" spans="1:6" s="215" customFormat="1" x14ac:dyDescent="0.3">
      <c r="A1632" s="599"/>
      <c r="B1632" s="227"/>
      <c r="C1632" s="227"/>
      <c r="D1632" s="228"/>
      <c r="E1632" s="228"/>
      <c r="F1632" s="601"/>
    </row>
    <row r="1633" spans="1:6" s="215" customFormat="1" x14ac:dyDescent="0.3">
      <c r="A1633" s="599"/>
      <c r="B1633" s="227"/>
      <c r="C1633" s="227"/>
      <c r="D1633" s="228"/>
      <c r="E1633" s="228"/>
      <c r="F1633" s="601"/>
    </row>
    <row r="1634" spans="1:6" s="215" customFormat="1" x14ac:dyDescent="0.3">
      <c r="A1634" s="599"/>
      <c r="B1634" s="227"/>
      <c r="C1634" s="227"/>
      <c r="D1634" s="228"/>
      <c r="E1634" s="228"/>
      <c r="F1634" s="601"/>
    </row>
    <row r="1635" spans="1:6" s="215" customFormat="1" x14ac:dyDescent="0.3">
      <c r="A1635" s="599"/>
      <c r="B1635" s="227"/>
      <c r="C1635" s="227"/>
      <c r="D1635" s="228"/>
      <c r="E1635" s="228"/>
      <c r="F1635" s="601"/>
    </row>
    <row r="1636" spans="1:6" s="215" customFormat="1" x14ac:dyDescent="0.3">
      <c r="A1636" s="599"/>
      <c r="B1636" s="227"/>
      <c r="C1636" s="227"/>
      <c r="D1636" s="228"/>
      <c r="E1636" s="228"/>
      <c r="F1636" s="601"/>
    </row>
    <row r="1637" spans="1:6" s="215" customFormat="1" x14ac:dyDescent="0.3">
      <c r="A1637" s="599"/>
      <c r="B1637" s="227"/>
      <c r="C1637" s="227"/>
      <c r="D1637" s="228"/>
      <c r="E1637" s="228"/>
      <c r="F1637" s="602"/>
    </row>
    <row r="1638" spans="1:6" s="215" customFormat="1" x14ac:dyDescent="0.3">
      <c r="A1638" s="233" t="s">
        <v>6</v>
      </c>
      <c r="B1638" s="234">
        <v>9520</v>
      </c>
      <c r="C1638" s="223" t="s">
        <v>431</v>
      </c>
      <c r="D1638" s="234">
        <v>33420</v>
      </c>
      <c r="E1638" s="223" t="s">
        <v>431</v>
      </c>
      <c r="F1638" s="603"/>
    </row>
    <row r="1639" spans="1:6" s="215" customFormat="1" x14ac:dyDescent="0.3">
      <c r="A1639" s="552"/>
      <c r="B1639" s="239"/>
      <c r="C1639" s="249"/>
      <c r="D1639" s="239"/>
      <c r="E1639" s="249"/>
      <c r="F1639" s="91"/>
    </row>
    <row r="1640" spans="1:6" s="215" customFormat="1" x14ac:dyDescent="0.3">
      <c r="A1640" s="552"/>
      <c r="B1640" s="239"/>
      <c r="C1640" s="249"/>
      <c r="D1640" s="239"/>
      <c r="E1640" s="249"/>
      <c r="F1640" s="91"/>
    </row>
    <row r="1641" spans="1:6" s="215" customFormat="1" x14ac:dyDescent="0.3">
      <c r="A1641" s="552"/>
      <c r="B1641" s="239"/>
      <c r="C1641" s="249"/>
      <c r="D1641" s="239"/>
      <c r="E1641" s="249"/>
      <c r="F1641" s="91"/>
    </row>
    <row r="1642" spans="1:6" s="215" customFormat="1" x14ac:dyDescent="0.3">
      <c r="A1642" s="552"/>
      <c r="B1642" s="239"/>
      <c r="C1642" s="249"/>
      <c r="D1642" s="239"/>
      <c r="E1642" s="249"/>
      <c r="F1642" s="91"/>
    </row>
    <row r="1643" spans="1:6" s="215" customFormat="1" x14ac:dyDescent="0.3">
      <c r="A1643" s="552"/>
      <c r="B1643" s="239"/>
      <c r="C1643" s="249"/>
      <c r="D1643" s="239"/>
      <c r="E1643" s="249"/>
      <c r="F1643" s="91"/>
    </row>
    <row r="1644" spans="1:6" s="215" customFormat="1" x14ac:dyDescent="0.3">
      <c r="A1644" s="1345" t="s">
        <v>127</v>
      </c>
      <c r="B1644" s="1345"/>
      <c r="C1644" s="1345"/>
      <c r="D1644" s="1345"/>
      <c r="E1644" s="1345"/>
      <c r="F1644" s="1345"/>
    </row>
    <row r="1645" spans="1:6" s="215" customFormat="1" ht="19.5" customHeight="1" x14ac:dyDescent="0.3">
      <c r="A1645" s="1344" t="s">
        <v>415</v>
      </c>
      <c r="B1645" s="1344"/>
      <c r="C1645" s="1344"/>
      <c r="D1645" s="1344"/>
      <c r="E1645" s="1344"/>
      <c r="F1645" s="1344"/>
    </row>
    <row r="1646" spans="1:6" s="215" customFormat="1" x14ac:dyDescent="0.3">
      <c r="A1646" s="1344" t="s">
        <v>45</v>
      </c>
      <c r="B1646" s="1344"/>
      <c r="C1646" s="1344"/>
      <c r="D1646" s="1344"/>
      <c r="E1646" s="1344"/>
      <c r="F1646" s="1344"/>
    </row>
    <row r="1647" spans="1:6" s="215" customFormat="1" x14ac:dyDescent="0.3">
      <c r="A1647" s="214" t="s">
        <v>534</v>
      </c>
      <c r="B1647" s="91"/>
      <c r="C1647" s="552"/>
      <c r="D1647" s="552"/>
      <c r="E1647" s="552"/>
      <c r="F1647" s="552"/>
    </row>
    <row r="1648" spans="1:6" s="215" customFormat="1" x14ac:dyDescent="0.3">
      <c r="A1648" s="214" t="s">
        <v>535</v>
      </c>
      <c r="B1648" s="91"/>
      <c r="C1648" s="552"/>
      <c r="D1648" s="552"/>
      <c r="E1648" s="552"/>
      <c r="F1648" s="552"/>
    </row>
    <row r="1649" spans="1:6" s="215" customFormat="1" x14ac:dyDescent="0.3">
      <c r="A1649" s="214" t="s">
        <v>536</v>
      </c>
      <c r="B1649" s="91"/>
      <c r="C1649" s="552"/>
      <c r="D1649" s="552"/>
      <c r="E1649" s="552"/>
      <c r="F1649" s="552"/>
    </row>
    <row r="1650" spans="1:6" s="215" customFormat="1" x14ac:dyDescent="0.3">
      <c r="A1650" s="214" t="s">
        <v>646</v>
      </c>
      <c r="B1650" s="91"/>
      <c r="C1650" s="552"/>
      <c r="D1650" s="552"/>
      <c r="E1650" s="552"/>
      <c r="F1650" s="552"/>
    </row>
    <row r="1651" spans="1:6" s="215" customFormat="1" x14ac:dyDescent="0.3">
      <c r="A1651" s="91" t="s">
        <v>2017</v>
      </c>
      <c r="B1651" s="587"/>
      <c r="C1651" s="587"/>
      <c r="D1651" s="587"/>
      <c r="E1651" s="91" t="s">
        <v>1939</v>
      </c>
      <c r="F1651" s="587"/>
    </row>
    <row r="1652" spans="1:6" s="215" customFormat="1" x14ac:dyDescent="0.3">
      <c r="A1652" s="91" t="s">
        <v>46</v>
      </c>
      <c r="B1652" s="587"/>
      <c r="C1652" s="587"/>
      <c r="D1652" s="587"/>
      <c r="E1652" s="587"/>
      <c r="F1652" s="587"/>
    </row>
    <row r="1653" spans="1:6" s="215" customFormat="1" x14ac:dyDescent="0.3">
      <c r="A1653" s="216"/>
      <c r="B1653" s="588" t="s">
        <v>17</v>
      </c>
      <c r="C1653" s="1346" t="s">
        <v>416</v>
      </c>
      <c r="D1653" s="1347"/>
      <c r="E1653" s="1348"/>
      <c r="F1653" s="217"/>
    </row>
    <row r="1654" spans="1:6" s="215" customFormat="1" x14ac:dyDescent="0.3">
      <c r="A1654" s="218" t="s">
        <v>47</v>
      </c>
      <c r="B1654" s="589" t="s">
        <v>113</v>
      </c>
      <c r="C1654" s="216" t="s">
        <v>114</v>
      </c>
      <c r="D1654" s="216" t="s">
        <v>115</v>
      </c>
      <c r="E1654" s="216" t="s">
        <v>116</v>
      </c>
      <c r="F1654" s="220" t="s">
        <v>48</v>
      </c>
    </row>
    <row r="1655" spans="1:6" s="215" customFormat="1" x14ac:dyDescent="0.3">
      <c r="A1655" s="590"/>
      <c r="B1655" s="589" t="s">
        <v>188</v>
      </c>
      <c r="C1655" s="219" t="s">
        <v>117</v>
      </c>
      <c r="D1655" s="219" t="s">
        <v>118</v>
      </c>
      <c r="E1655" s="219" t="s">
        <v>119</v>
      </c>
      <c r="F1655" s="591"/>
    </row>
    <row r="1656" spans="1:6" s="215" customFormat="1" ht="19.5" thickBot="1" x14ac:dyDescent="0.35">
      <c r="A1656" s="592" t="s">
        <v>540</v>
      </c>
      <c r="B1656" s="221">
        <v>1000</v>
      </c>
      <c r="C1656" s="221" t="s">
        <v>431</v>
      </c>
      <c r="D1656" s="221">
        <v>6000</v>
      </c>
      <c r="E1656" s="221" t="s">
        <v>431</v>
      </c>
      <c r="F1656" s="593"/>
    </row>
    <row r="1657" spans="1:6" s="215" customFormat="1" ht="19.5" thickTop="1" x14ac:dyDescent="0.3">
      <c r="A1657" s="594" t="s">
        <v>541</v>
      </c>
      <c r="B1657" s="222" t="s">
        <v>839</v>
      </c>
      <c r="C1657" s="223"/>
      <c r="D1657" s="224">
        <v>3000</v>
      </c>
      <c r="E1657" s="224"/>
      <c r="F1657" s="595" t="s">
        <v>431</v>
      </c>
    </row>
    <row r="1658" spans="1:6" s="215" customFormat="1" x14ac:dyDescent="0.3">
      <c r="A1658" s="596" t="s">
        <v>643</v>
      </c>
      <c r="B1658" s="225" t="s">
        <v>839</v>
      </c>
      <c r="C1658" s="225"/>
      <c r="D1658" s="226">
        <v>3000</v>
      </c>
      <c r="E1658" s="226"/>
      <c r="F1658" s="597" t="s">
        <v>644</v>
      </c>
    </row>
    <row r="1659" spans="1:6" s="215" customFormat="1" x14ac:dyDescent="0.3">
      <c r="A1659" s="598" t="s">
        <v>431</v>
      </c>
      <c r="B1659" s="227" t="s">
        <v>431</v>
      </c>
      <c r="C1659" s="227"/>
      <c r="D1659" s="228" t="s">
        <v>431</v>
      </c>
      <c r="E1659" s="228"/>
      <c r="F1659" s="597" t="s">
        <v>1025</v>
      </c>
    </row>
    <row r="1660" spans="1:6" s="215" customFormat="1" x14ac:dyDescent="0.3">
      <c r="A1660" s="599" t="s">
        <v>431</v>
      </c>
      <c r="B1660" s="227" t="s">
        <v>431</v>
      </c>
      <c r="C1660" s="227"/>
      <c r="D1660" s="228" t="s">
        <v>431</v>
      </c>
      <c r="E1660" s="228"/>
      <c r="F1660" s="597" t="s">
        <v>431</v>
      </c>
    </row>
    <row r="1661" spans="1:6" s="215" customFormat="1" x14ac:dyDescent="0.3">
      <c r="A1661" s="594" t="s">
        <v>543</v>
      </c>
      <c r="B1661" s="223">
        <v>1000</v>
      </c>
      <c r="C1661" s="223" t="s">
        <v>431</v>
      </c>
      <c r="D1661" s="223">
        <v>3000</v>
      </c>
      <c r="E1661" s="223" t="s">
        <v>431</v>
      </c>
      <c r="F1661" s="595"/>
    </row>
    <row r="1662" spans="1:6" s="215" customFormat="1" x14ac:dyDescent="0.3">
      <c r="A1662" s="607" t="s">
        <v>645</v>
      </c>
      <c r="B1662" s="225">
        <v>1000</v>
      </c>
      <c r="C1662" s="225"/>
      <c r="D1662" s="226">
        <v>3000</v>
      </c>
      <c r="E1662" s="226"/>
      <c r="F1662" s="597" t="s">
        <v>1026</v>
      </c>
    </row>
    <row r="1663" spans="1:6" s="215" customFormat="1" x14ac:dyDescent="0.3">
      <c r="A1663" s="599"/>
      <c r="B1663" s="227"/>
      <c r="C1663" s="227"/>
      <c r="D1663" s="228"/>
      <c r="E1663" s="228"/>
      <c r="F1663" s="597" t="s">
        <v>431</v>
      </c>
    </row>
    <row r="1664" spans="1:6" s="215" customFormat="1" x14ac:dyDescent="0.3">
      <c r="A1664" s="599"/>
      <c r="B1664" s="227"/>
      <c r="C1664" s="227"/>
      <c r="D1664" s="228"/>
      <c r="E1664" s="228"/>
      <c r="F1664" s="601" t="s">
        <v>431</v>
      </c>
    </row>
    <row r="1665" spans="1:6" s="215" customFormat="1" x14ac:dyDescent="0.3">
      <c r="A1665" s="599"/>
      <c r="B1665" s="227"/>
      <c r="C1665" s="227"/>
      <c r="D1665" s="228"/>
      <c r="E1665" s="228"/>
      <c r="F1665" s="601"/>
    </row>
    <row r="1666" spans="1:6" s="215" customFormat="1" x14ac:dyDescent="0.3">
      <c r="A1666" s="599"/>
      <c r="B1666" s="227"/>
      <c r="C1666" s="227"/>
      <c r="D1666" s="228"/>
      <c r="E1666" s="228"/>
      <c r="F1666" s="601"/>
    </row>
    <row r="1667" spans="1:6" s="215" customFormat="1" x14ac:dyDescent="0.3">
      <c r="A1667" s="599"/>
      <c r="B1667" s="227"/>
      <c r="C1667" s="227"/>
      <c r="D1667" s="228"/>
      <c r="E1667" s="228"/>
      <c r="F1667" s="601"/>
    </row>
    <row r="1668" spans="1:6" s="215" customFormat="1" x14ac:dyDescent="0.3">
      <c r="A1668" s="599"/>
      <c r="B1668" s="227"/>
      <c r="C1668" s="227"/>
      <c r="D1668" s="228"/>
      <c r="E1668" s="228"/>
      <c r="F1668" s="601"/>
    </row>
    <row r="1669" spans="1:6" s="215" customFormat="1" x14ac:dyDescent="0.3">
      <c r="A1669" s="599"/>
      <c r="B1669" s="227"/>
      <c r="C1669" s="227"/>
      <c r="D1669" s="228"/>
      <c r="E1669" s="228"/>
      <c r="F1669" s="601"/>
    </row>
    <row r="1670" spans="1:6" s="215" customFormat="1" x14ac:dyDescent="0.3">
      <c r="A1670" s="599"/>
      <c r="B1670" s="227"/>
      <c r="C1670" s="227"/>
      <c r="D1670" s="228"/>
      <c r="E1670" s="228"/>
      <c r="F1670" s="601"/>
    </row>
    <row r="1671" spans="1:6" s="215" customFormat="1" x14ac:dyDescent="0.3">
      <c r="A1671" s="599"/>
      <c r="B1671" s="227"/>
      <c r="C1671" s="227"/>
      <c r="D1671" s="228"/>
      <c r="E1671" s="228"/>
      <c r="F1671" s="601"/>
    </row>
    <row r="1672" spans="1:6" s="215" customFormat="1" x14ac:dyDescent="0.3">
      <c r="A1672" s="599"/>
      <c r="B1672" s="227"/>
      <c r="C1672" s="227"/>
      <c r="D1672" s="228"/>
      <c r="E1672" s="228"/>
      <c r="F1672" s="602"/>
    </row>
    <row r="1673" spans="1:6" s="215" customFormat="1" x14ac:dyDescent="0.3">
      <c r="A1673" s="233" t="s">
        <v>6</v>
      </c>
      <c r="B1673" s="234">
        <v>1000</v>
      </c>
      <c r="C1673" s="223" t="s">
        <v>431</v>
      </c>
      <c r="D1673" s="234">
        <v>6000</v>
      </c>
      <c r="E1673" s="223" t="s">
        <v>431</v>
      </c>
      <c r="F1673" s="603"/>
    </row>
    <row r="1674" spans="1:6" s="215" customFormat="1" x14ac:dyDescent="0.3">
      <c r="A1674" s="552"/>
      <c r="B1674" s="239"/>
      <c r="C1674" s="249"/>
      <c r="D1674" s="239"/>
      <c r="E1674" s="249"/>
      <c r="F1674" s="91"/>
    </row>
    <row r="1675" spans="1:6" s="215" customFormat="1" x14ac:dyDescent="0.3">
      <c r="A1675" s="889"/>
      <c r="B1675" s="239"/>
      <c r="C1675" s="249"/>
      <c r="D1675" s="239"/>
      <c r="E1675" s="249"/>
      <c r="F1675" s="91"/>
    </row>
    <row r="1676" spans="1:6" s="215" customFormat="1" x14ac:dyDescent="0.3">
      <c r="A1676" s="889"/>
      <c r="B1676" s="239"/>
      <c r="C1676" s="249"/>
      <c r="D1676" s="239"/>
      <c r="E1676" s="249"/>
      <c r="F1676" s="91"/>
    </row>
    <row r="1677" spans="1:6" s="215" customFormat="1" x14ac:dyDescent="0.3">
      <c r="A1677" s="889"/>
      <c r="B1677" s="239"/>
      <c r="C1677" s="249"/>
      <c r="D1677" s="239"/>
      <c r="E1677" s="249"/>
      <c r="F1677" s="91"/>
    </row>
    <row r="1678" spans="1:6" s="215" customFormat="1" x14ac:dyDescent="0.3">
      <c r="A1678" s="889"/>
      <c r="B1678" s="239"/>
      <c r="C1678" s="249"/>
      <c r="D1678" s="239"/>
      <c r="E1678" s="249"/>
      <c r="F1678" s="91"/>
    </row>
    <row r="1679" spans="1:6" s="215" customFormat="1" x14ac:dyDescent="0.3">
      <c r="A1679" s="889"/>
      <c r="B1679" s="239"/>
      <c r="C1679" s="249"/>
      <c r="D1679" s="239"/>
      <c r="E1679" s="249"/>
      <c r="F1679" s="91"/>
    </row>
    <row r="1680" spans="1:6" s="215" customFormat="1" x14ac:dyDescent="0.3">
      <c r="A1680" s="889"/>
      <c r="B1680" s="239"/>
      <c r="C1680" s="249"/>
      <c r="D1680" s="239"/>
      <c r="E1680" s="249"/>
      <c r="F1680" s="91"/>
    </row>
    <row r="1681" spans="1:6" s="215" customFormat="1" x14ac:dyDescent="0.3">
      <c r="A1681" s="889"/>
      <c r="B1681" s="239"/>
      <c r="C1681" s="249"/>
      <c r="D1681" s="239"/>
      <c r="E1681" s="249"/>
      <c r="F1681" s="91"/>
    </row>
    <row r="1682" spans="1:6" s="215" customFormat="1" x14ac:dyDescent="0.3">
      <c r="A1682" s="889"/>
      <c r="B1682" s="239"/>
      <c r="C1682" s="249"/>
      <c r="D1682" s="239"/>
      <c r="E1682" s="249"/>
      <c r="F1682" s="91"/>
    </row>
    <row r="1683" spans="1:6" s="215" customFormat="1" x14ac:dyDescent="0.3">
      <c r="A1683" s="889"/>
      <c r="B1683" s="239"/>
      <c r="C1683" s="249"/>
      <c r="D1683" s="239"/>
      <c r="E1683" s="249"/>
      <c r="F1683" s="91"/>
    </row>
    <row r="1684" spans="1:6" s="215" customFormat="1" x14ac:dyDescent="0.3">
      <c r="A1684" s="889"/>
      <c r="B1684" s="239"/>
      <c r="C1684" s="249"/>
      <c r="D1684" s="239"/>
      <c r="E1684" s="249"/>
      <c r="F1684" s="91"/>
    </row>
    <row r="1685" spans="1:6" s="215" customFormat="1" x14ac:dyDescent="0.3">
      <c r="A1685" s="889"/>
      <c r="B1685" s="239"/>
      <c r="C1685" s="249"/>
      <c r="D1685" s="239"/>
      <c r="E1685" s="249"/>
      <c r="F1685" s="91"/>
    </row>
    <row r="1686" spans="1:6" s="215" customFormat="1" x14ac:dyDescent="0.3">
      <c r="A1686" s="889"/>
      <c r="B1686" s="239"/>
      <c r="C1686" s="249"/>
      <c r="D1686" s="239"/>
      <c r="E1686" s="249"/>
      <c r="F1686" s="91"/>
    </row>
    <row r="1687" spans="1:6" s="215" customFormat="1" x14ac:dyDescent="0.3">
      <c r="A1687" s="889"/>
      <c r="B1687" s="239"/>
      <c r="C1687" s="249"/>
      <c r="D1687" s="239"/>
      <c r="E1687" s="249"/>
      <c r="F1687" s="91"/>
    </row>
    <row r="1688" spans="1:6" s="215" customFormat="1" x14ac:dyDescent="0.3">
      <c r="A1688" s="889"/>
      <c r="B1688" s="239"/>
      <c r="C1688" s="249"/>
      <c r="D1688" s="239"/>
      <c r="E1688" s="249"/>
      <c r="F1688" s="91"/>
    </row>
    <row r="1689" spans="1:6" s="215" customFormat="1" x14ac:dyDescent="0.3">
      <c r="A1689" s="889"/>
      <c r="B1689" s="239"/>
      <c r="C1689" s="249"/>
      <c r="D1689" s="239"/>
      <c r="E1689" s="249"/>
      <c r="F1689" s="91"/>
    </row>
    <row r="1690" spans="1:6" s="215" customFormat="1" x14ac:dyDescent="0.3">
      <c r="A1690" s="552"/>
      <c r="B1690" s="239"/>
      <c r="C1690" s="249"/>
      <c r="D1690" s="239"/>
      <c r="E1690" s="249"/>
      <c r="F1690" s="91"/>
    </row>
    <row r="1691" spans="1:6" s="215" customFormat="1" x14ac:dyDescent="0.3">
      <c r="A1691" s="552"/>
      <c r="B1691" s="239"/>
      <c r="C1691" s="249"/>
      <c r="D1691" s="239"/>
      <c r="E1691" s="249"/>
      <c r="F1691" s="91"/>
    </row>
    <row r="1692" spans="1:6" s="215" customFormat="1" x14ac:dyDescent="0.3">
      <c r="A1692" s="552"/>
      <c r="B1692" s="239"/>
      <c r="C1692" s="249"/>
      <c r="D1692" s="239"/>
      <c r="E1692" s="249"/>
      <c r="F1692" s="91"/>
    </row>
    <row r="1693" spans="1:6" s="215" customFormat="1" x14ac:dyDescent="0.3">
      <c r="A1693" s="552"/>
      <c r="B1693" s="239"/>
      <c r="C1693" s="249"/>
      <c r="D1693" s="239"/>
      <c r="E1693" s="249"/>
      <c r="F1693" s="91"/>
    </row>
    <row r="1694" spans="1:6" s="215" customFormat="1" x14ac:dyDescent="0.3">
      <c r="A1694" s="1345" t="s">
        <v>127</v>
      </c>
      <c r="B1694" s="1345"/>
      <c r="C1694" s="1345"/>
      <c r="D1694" s="1345"/>
      <c r="E1694" s="1345"/>
      <c r="F1694" s="1345"/>
    </row>
    <row r="1695" spans="1:6" s="215" customFormat="1" x14ac:dyDescent="0.3">
      <c r="A1695" s="1344" t="s">
        <v>415</v>
      </c>
      <c r="B1695" s="1344"/>
      <c r="C1695" s="1344"/>
      <c r="D1695" s="1344"/>
      <c r="E1695" s="1344"/>
      <c r="F1695" s="1344"/>
    </row>
    <row r="1696" spans="1:6" s="215" customFormat="1" x14ac:dyDescent="0.3">
      <c r="A1696" s="1344" t="s">
        <v>45</v>
      </c>
      <c r="B1696" s="1344"/>
      <c r="C1696" s="1344"/>
      <c r="D1696" s="1344"/>
      <c r="E1696" s="1344"/>
      <c r="F1696" s="1344"/>
    </row>
    <row r="1697" spans="1:6" s="215" customFormat="1" x14ac:dyDescent="0.3">
      <c r="A1697" s="214" t="s">
        <v>534</v>
      </c>
      <c r="B1697" s="91"/>
      <c r="C1697" s="552"/>
      <c r="D1697" s="552"/>
      <c r="E1697" s="552"/>
      <c r="F1697" s="552"/>
    </row>
    <row r="1698" spans="1:6" s="215" customFormat="1" x14ac:dyDescent="0.3">
      <c r="A1698" s="214" t="s">
        <v>535</v>
      </c>
      <c r="B1698" s="91"/>
      <c r="C1698" s="552"/>
      <c r="D1698" s="552"/>
      <c r="E1698" s="552"/>
      <c r="F1698" s="552"/>
    </row>
    <row r="1699" spans="1:6" s="215" customFormat="1" x14ac:dyDescent="0.3">
      <c r="A1699" s="214" t="s">
        <v>536</v>
      </c>
      <c r="B1699" s="91"/>
      <c r="C1699" s="552"/>
      <c r="D1699" s="552"/>
      <c r="E1699" s="552"/>
      <c r="F1699" s="552"/>
    </row>
    <row r="1700" spans="1:6" s="215" customFormat="1" x14ac:dyDescent="0.3">
      <c r="A1700" s="214" t="s">
        <v>647</v>
      </c>
      <c r="B1700" s="91"/>
      <c r="C1700" s="552"/>
      <c r="D1700" s="552"/>
      <c r="E1700" s="552"/>
      <c r="F1700" s="552"/>
    </row>
    <row r="1701" spans="1:6" s="215" customFormat="1" x14ac:dyDescent="0.3">
      <c r="A1701" s="91" t="s">
        <v>2018</v>
      </c>
      <c r="B1701" s="587"/>
      <c r="C1701" s="587"/>
      <c r="D1701" s="587"/>
      <c r="E1701" s="587" t="s">
        <v>1027</v>
      </c>
      <c r="F1701" s="587"/>
    </row>
    <row r="1702" spans="1:6" s="215" customFormat="1" x14ac:dyDescent="0.3">
      <c r="A1702" s="91" t="s">
        <v>46</v>
      </c>
      <c r="B1702" s="587"/>
      <c r="C1702" s="587"/>
      <c r="D1702" s="587"/>
      <c r="E1702" s="587"/>
      <c r="F1702" s="587"/>
    </row>
    <row r="1703" spans="1:6" s="215" customFormat="1" x14ac:dyDescent="0.3">
      <c r="A1703" s="216"/>
      <c r="B1703" s="588" t="s">
        <v>17</v>
      </c>
      <c r="C1703" s="1346" t="s">
        <v>416</v>
      </c>
      <c r="D1703" s="1347"/>
      <c r="E1703" s="1348"/>
      <c r="F1703" s="217"/>
    </row>
    <row r="1704" spans="1:6" s="215" customFormat="1" x14ac:dyDescent="0.3">
      <c r="A1704" s="218" t="s">
        <v>47</v>
      </c>
      <c r="B1704" s="589" t="s">
        <v>113</v>
      </c>
      <c r="C1704" s="216" t="s">
        <v>114</v>
      </c>
      <c r="D1704" s="216" t="s">
        <v>115</v>
      </c>
      <c r="E1704" s="216" t="s">
        <v>116</v>
      </c>
      <c r="F1704" s="220" t="s">
        <v>48</v>
      </c>
    </row>
    <row r="1705" spans="1:6" s="215" customFormat="1" x14ac:dyDescent="0.3">
      <c r="A1705" s="590"/>
      <c r="B1705" s="589" t="s">
        <v>188</v>
      </c>
      <c r="C1705" s="219" t="s">
        <v>117</v>
      </c>
      <c r="D1705" s="219" t="s">
        <v>118</v>
      </c>
      <c r="E1705" s="219" t="s">
        <v>119</v>
      </c>
      <c r="F1705" s="591"/>
    </row>
    <row r="1706" spans="1:6" s="215" customFormat="1" ht="19.5" thickBot="1" x14ac:dyDescent="0.35">
      <c r="A1706" s="592" t="s">
        <v>540</v>
      </c>
      <c r="B1706" s="221">
        <v>148550</v>
      </c>
      <c r="C1706" s="221" t="s">
        <v>431</v>
      </c>
      <c r="D1706" s="221"/>
      <c r="E1706" s="221">
        <v>100000</v>
      </c>
      <c r="F1706" s="593"/>
    </row>
    <row r="1707" spans="1:6" s="215" customFormat="1" ht="19.5" thickTop="1" x14ac:dyDescent="0.3">
      <c r="A1707" s="594" t="s">
        <v>541</v>
      </c>
      <c r="B1707" s="222">
        <v>148550</v>
      </c>
      <c r="C1707" s="223"/>
      <c r="D1707" s="224"/>
      <c r="E1707" s="224">
        <v>100000</v>
      </c>
      <c r="F1707" s="595" t="s">
        <v>431</v>
      </c>
    </row>
    <row r="1708" spans="1:6" s="215" customFormat="1" x14ac:dyDescent="0.3">
      <c r="A1708" s="598" t="s">
        <v>739</v>
      </c>
      <c r="B1708" s="225" t="s">
        <v>431</v>
      </c>
      <c r="C1708" s="225"/>
      <c r="D1708" s="226"/>
      <c r="E1708" s="226">
        <v>100000</v>
      </c>
      <c r="F1708" s="653" t="s">
        <v>1940</v>
      </c>
    </row>
    <row r="1709" spans="1:6" s="215" customFormat="1" x14ac:dyDescent="0.3">
      <c r="A1709" s="598" t="s">
        <v>431</v>
      </c>
      <c r="B1709" s="227" t="s">
        <v>431</v>
      </c>
      <c r="C1709" s="227"/>
      <c r="D1709" s="228"/>
      <c r="E1709" s="228" t="s">
        <v>431</v>
      </c>
      <c r="F1709" s="654" t="s">
        <v>1028</v>
      </c>
    </row>
    <row r="1710" spans="1:6" s="215" customFormat="1" x14ac:dyDescent="0.3">
      <c r="A1710" s="599" t="s">
        <v>431</v>
      </c>
      <c r="B1710" s="232" t="s">
        <v>431</v>
      </c>
      <c r="C1710" s="227"/>
      <c r="D1710" s="228"/>
      <c r="E1710" s="228" t="s">
        <v>431</v>
      </c>
      <c r="F1710" s="654" t="s">
        <v>1029</v>
      </c>
    </row>
    <row r="1711" spans="1:6" s="215" customFormat="1" x14ac:dyDescent="0.3">
      <c r="A1711" s="599" t="s">
        <v>431</v>
      </c>
      <c r="B1711" s="227"/>
      <c r="C1711" s="227"/>
      <c r="D1711" s="228" t="s">
        <v>431</v>
      </c>
      <c r="E1711" s="228"/>
      <c r="F1711" s="654" t="s">
        <v>1030</v>
      </c>
    </row>
    <row r="1712" spans="1:6" s="215" customFormat="1" x14ac:dyDescent="0.3">
      <c r="A1712" s="599"/>
      <c r="B1712" s="227"/>
      <c r="C1712" s="227"/>
      <c r="D1712" s="228"/>
      <c r="E1712" s="228"/>
      <c r="F1712" s="597" t="s">
        <v>1031</v>
      </c>
    </row>
    <row r="1713" spans="1:6" s="215" customFormat="1" x14ac:dyDescent="0.3">
      <c r="A1713" s="599"/>
      <c r="B1713" s="227"/>
      <c r="C1713" s="227"/>
      <c r="D1713" s="228"/>
      <c r="E1713" s="228"/>
      <c r="F1713" s="651" t="s">
        <v>1032</v>
      </c>
    </row>
    <row r="1714" spans="1:6" s="215" customFormat="1" x14ac:dyDescent="0.3">
      <c r="A1714" s="599"/>
      <c r="B1714" s="227"/>
      <c r="C1714" s="227"/>
      <c r="D1714" s="228"/>
      <c r="E1714" s="228"/>
      <c r="F1714" s="601"/>
    </row>
    <row r="1715" spans="1:6" s="215" customFormat="1" x14ac:dyDescent="0.3">
      <c r="A1715" s="599"/>
      <c r="B1715" s="227"/>
      <c r="C1715" s="227"/>
      <c r="D1715" s="228"/>
      <c r="E1715" s="228"/>
      <c r="F1715" s="601"/>
    </row>
    <row r="1716" spans="1:6" s="215" customFormat="1" x14ac:dyDescent="0.3">
      <c r="A1716" s="599"/>
      <c r="B1716" s="227"/>
      <c r="C1716" s="227"/>
      <c r="D1716" s="228"/>
      <c r="E1716" s="228"/>
      <c r="F1716" s="601"/>
    </row>
    <row r="1717" spans="1:6" s="215" customFormat="1" x14ac:dyDescent="0.3">
      <c r="A1717" s="599"/>
      <c r="B1717" s="227"/>
      <c r="C1717" s="227"/>
      <c r="D1717" s="228"/>
      <c r="E1717" s="228"/>
      <c r="F1717" s="601"/>
    </row>
    <row r="1718" spans="1:6" s="215" customFormat="1" x14ac:dyDescent="0.3">
      <c r="A1718" s="599"/>
      <c r="B1718" s="227"/>
      <c r="C1718" s="227"/>
      <c r="D1718" s="228"/>
      <c r="E1718" s="228"/>
      <c r="F1718" s="601"/>
    </row>
    <row r="1719" spans="1:6" s="215" customFormat="1" x14ac:dyDescent="0.3">
      <c r="A1719" s="599"/>
      <c r="B1719" s="229"/>
      <c r="C1719" s="227"/>
      <c r="D1719" s="228"/>
      <c r="E1719" s="228"/>
      <c r="F1719" s="602"/>
    </row>
    <row r="1720" spans="1:6" s="215" customFormat="1" x14ac:dyDescent="0.3">
      <c r="A1720" s="233" t="s">
        <v>6</v>
      </c>
      <c r="B1720" s="234">
        <v>148550</v>
      </c>
      <c r="C1720" s="223" t="s">
        <v>431</v>
      </c>
      <c r="D1720" s="234"/>
      <c r="E1720" s="234">
        <v>100000</v>
      </c>
      <c r="F1720" s="603"/>
    </row>
    <row r="1721" spans="1:6" s="215" customFormat="1" x14ac:dyDescent="0.3">
      <c r="A1721" s="552"/>
      <c r="B1721" s="239"/>
      <c r="C1721" s="249"/>
      <c r="D1721" s="239"/>
      <c r="E1721" s="239"/>
      <c r="F1721" s="91"/>
    </row>
    <row r="1722" spans="1:6" s="215" customFormat="1" x14ac:dyDescent="0.3">
      <c r="A1722" s="889"/>
      <c r="B1722" s="239"/>
      <c r="C1722" s="249"/>
      <c r="D1722" s="239"/>
      <c r="E1722" s="239"/>
      <c r="F1722" s="91"/>
    </row>
    <row r="1723" spans="1:6" s="215" customFormat="1" x14ac:dyDescent="0.3">
      <c r="A1723" s="889"/>
      <c r="B1723" s="239"/>
      <c r="C1723" s="249"/>
      <c r="D1723" s="239"/>
      <c r="E1723" s="239"/>
      <c r="F1723" s="91"/>
    </row>
    <row r="1724" spans="1:6" s="215" customFormat="1" x14ac:dyDescent="0.3">
      <c r="A1724" s="889"/>
      <c r="B1724" s="239"/>
      <c r="C1724" s="249"/>
      <c r="D1724" s="239"/>
      <c r="E1724" s="239"/>
      <c r="F1724" s="91"/>
    </row>
    <row r="1725" spans="1:6" s="215" customFormat="1" x14ac:dyDescent="0.3">
      <c r="A1725" s="889"/>
      <c r="B1725" s="239"/>
      <c r="C1725" s="249"/>
      <c r="D1725" s="239"/>
      <c r="E1725" s="239"/>
      <c r="F1725" s="91"/>
    </row>
    <row r="1726" spans="1:6" s="215" customFormat="1" x14ac:dyDescent="0.3">
      <c r="A1726" s="889"/>
      <c r="B1726" s="239"/>
      <c r="C1726" s="249"/>
      <c r="D1726" s="239"/>
      <c r="E1726" s="239"/>
      <c r="F1726" s="91"/>
    </row>
    <row r="1727" spans="1:6" s="215" customFormat="1" x14ac:dyDescent="0.3">
      <c r="A1727" s="889"/>
      <c r="B1727" s="239"/>
      <c r="C1727" s="249"/>
      <c r="D1727" s="239"/>
      <c r="E1727" s="239"/>
      <c r="F1727" s="91"/>
    </row>
    <row r="1728" spans="1:6" s="215" customFormat="1" x14ac:dyDescent="0.3">
      <c r="A1728" s="889"/>
      <c r="B1728" s="239"/>
      <c r="C1728" s="249"/>
      <c r="D1728" s="239"/>
      <c r="E1728" s="239"/>
      <c r="F1728" s="91"/>
    </row>
    <row r="1729" spans="1:6" s="215" customFormat="1" x14ac:dyDescent="0.3">
      <c r="A1729" s="889"/>
      <c r="B1729" s="239"/>
      <c r="C1729" s="249"/>
      <c r="D1729" s="239"/>
      <c r="E1729" s="239"/>
      <c r="F1729" s="91"/>
    </row>
    <row r="1730" spans="1:6" s="215" customFormat="1" x14ac:dyDescent="0.3">
      <c r="A1730" s="889"/>
      <c r="B1730" s="239"/>
      <c r="C1730" s="249"/>
      <c r="D1730" s="239"/>
      <c r="E1730" s="239"/>
      <c r="F1730" s="91"/>
    </row>
    <row r="1731" spans="1:6" s="215" customFormat="1" x14ac:dyDescent="0.3">
      <c r="A1731" s="889"/>
      <c r="B1731" s="239"/>
      <c r="C1731" s="249"/>
      <c r="D1731" s="239"/>
      <c r="E1731" s="239"/>
      <c r="F1731" s="91"/>
    </row>
    <row r="1732" spans="1:6" s="215" customFormat="1" x14ac:dyDescent="0.3">
      <c r="A1732" s="889"/>
      <c r="B1732" s="239"/>
      <c r="C1732" s="249"/>
      <c r="D1732" s="239"/>
      <c r="E1732" s="239"/>
      <c r="F1732" s="91"/>
    </row>
    <row r="1733" spans="1:6" s="215" customFormat="1" x14ac:dyDescent="0.3">
      <c r="A1733" s="889"/>
      <c r="B1733" s="239"/>
      <c r="C1733" s="249"/>
      <c r="D1733" s="239"/>
      <c r="E1733" s="239"/>
      <c r="F1733" s="91"/>
    </row>
    <row r="1734" spans="1:6" s="215" customFormat="1" x14ac:dyDescent="0.3">
      <c r="A1734" s="889"/>
      <c r="B1734" s="239"/>
      <c r="C1734" s="249"/>
      <c r="D1734" s="239"/>
      <c r="E1734" s="239"/>
      <c r="F1734" s="91"/>
    </row>
    <row r="1735" spans="1:6" s="215" customFormat="1" x14ac:dyDescent="0.3">
      <c r="A1735" s="889"/>
      <c r="B1735" s="239"/>
      <c r="C1735" s="249"/>
      <c r="D1735" s="239"/>
      <c r="E1735" s="239"/>
      <c r="F1735" s="91"/>
    </row>
    <row r="1736" spans="1:6" s="215" customFormat="1" x14ac:dyDescent="0.3">
      <c r="A1736" s="889"/>
      <c r="B1736" s="239"/>
      <c r="C1736" s="249"/>
      <c r="D1736" s="239"/>
      <c r="E1736" s="239"/>
      <c r="F1736" s="91"/>
    </row>
    <row r="1737" spans="1:6" s="215" customFormat="1" x14ac:dyDescent="0.3">
      <c r="A1737" s="889"/>
      <c r="B1737" s="239"/>
      <c r="C1737" s="249"/>
      <c r="D1737" s="239"/>
      <c r="E1737" s="239"/>
      <c r="F1737" s="91"/>
    </row>
    <row r="1738" spans="1:6" s="215" customFormat="1" x14ac:dyDescent="0.3">
      <c r="A1738" s="889"/>
      <c r="B1738" s="239"/>
      <c r="C1738" s="249"/>
      <c r="D1738" s="239"/>
      <c r="E1738" s="239"/>
      <c r="F1738" s="91"/>
    </row>
    <row r="1739" spans="1:6" s="215" customFormat="1" x14ac:dyDescent="0.3">
      <c r="A1739" s="889"/>
      <c r="B1739" s="239"/>
      <c r="C1739" s="249"/>
      <c r="D1739" s="239"/>
      <c r="E1739" s="239"/>
      <c r="F1739" s="91"/>
    </row>
    <row r="1740" spans="1:6" s="215" customFormat="1" x14ac:dyDescent="0.3">
      <c r="A1740" s="889"/>
      <c r="B1740" s="239"/>
      <c r="C1740" s="249"/>
      <c r="D1740" s="239"/>
      <c r="E1740" s="239"/>
      <c r="F1740" s="91"/>
    </row>
    <row r="1741" spans="1:6" s="215" customFormat="1" x14ac:dyDescent="0.3">
      <c r="A1741" s="889"/>
      <c r="B1741" s="239"/>
      <c r="C1741" s="249"/>
      <c r="D1741" s="239"/>
      <c r="E1741" s="239"/>
      <c r="F1741" s="91"/>
    </row>
    <row r="1742" spans="1:6" s="215" customFormat="1" x14ac:dyDescent="0.3">
      <c r="A1742" s="889"/>
      <c r="B1742" s="239"/>
      <c r="C1742" s="249"/>
      <c r="D1742" s="239"/>
      <c r="E1742" s="239"/>
      <c r="F1742" s="91"/>
    </row>
    <row r="1743" spans="1:6" s="215" customFormat="1" x14ac:dyDescent="0.3">
      <c r="A1743" s="889"/>
      <c r="B1743" s="239"/>
      <c r="C1743" s="249"/>
      <c r="D1743" s="239"/>
      <c r="E1743" s="239"/>
      <c r="F1743" s="91"/>
    </row>
    <row r="1744" spans="1:6" s="215" customFormat="1" x14ac:dyDescent="0.3">
      <c r="A1744" s="1345" t="s">
        <v>127</v>
      </c>
      <c r="B1744" s="1345"/>
      <c r="C1744" s="1345"/>
      <c r="D1744" s="1345"/>
      <c r="E1744" s="1345"/>
      <c r="F1744" s="1345"/>
    </row>
    <row r="1745" spans="1:6" s="215" customFormat="1" x14ac:dyDescent="0.3">
      <c r="A1745" s="1344" t="s">
        <v>415</v>
      </c>
      <c r="B1745" s="1344"/>
      <c r="C1745" s="1344"/>
      <c r="D1745" s="1344"/>
      <c r="E1745" s="1344"/>
      <c r="F1745" s="1344"/>
    </row>
    <row r="1746" spans="1:6" s="215" customFormat="1" x14ac:dyDescent="0.3">
      <c r="A1746" s="1344" t="s">
        <v>45</v>
      </c>
      <c r="B1746" s="1344"/>
      <c r="C1746" s="1344"/>
      <c r="D1746" s="1344"/>
      <c r="E1746" s="1344"/>
      <c r="F1746" s="1344"/>
    </row>
    <row r="1747" spans="1:6" s="215" customFormat="1" x14ac:dyDescent="0.3">
      <c r="A1747" s="214" t="s">
        <v>534</v>
      </c>
      <c r="B1747" s="91"/>
      <c r="C1747" s="552"/>
      <c r="D1747" s="552"/>
      <c r="E1747" s="552"/>
      <c r="F1747" s="552"/>
    </row>
    <row r="1748" spans="1:6" s="215" customFormat="1" x14ac:dyDescent="0.3">
      <c r="A1748" s="214" t="s">
        <v>535</v>
      </c>
      <c r="B1748" s="91"/>
      <c r="C1748" s="552"/>
      <c r="D1748" s="552"/>
      <c r="E1748" s="552"/>
      <c r="F1748" s="552"/>
    </row>
    <row r="1749" spans="1:6" s="215" customFormat="1" x14ac:dyDescent="0.3">
      <c r="A1749" s="214" t="s">
        <v>536</v>
      </c>
      <c r="B1749" s="91"/>
      <c r="C1749" s="552"/>
      <c r="D1749" s="552"/>
      <c r="E1749" s="552"/>
      <c r="F1749" s="552"/>
    </row>
    <row r="1750" spans="1:6" s="215" customFormat="1" x14ac:dyDescent="0.3">
      <c r="A1750" s="214" t="s">
        <v>647</v>
      </c>
      <c r="B1750" s="91"/>
      <c r="C1750" s="552"/>
      <c r="D1750" s="552"/>
      <c r="E1750" s="552"/>
      <c r="F1750" s="552"/>
    </row>
    <row r="1751" spans="1:6" s="215" customFormat="1" x14ac:dyDescent="0.3">
      <c r="A1751" s="91" t="s">
        <v>2019</v>
      </c>
      <c r="B1751" s="587"/>
      <c r="C1751" s="587"/>
      <c r="D1751" s="587"/>
      <c r="E1751" s="91" t="s">
        <v>1033</v>
      </c>
      <c r="F1751" s="587"/>
    </row>
    <row r="1752" spans="1:6" s="215" customFormat="1" x14ac:dyDescent="0.3">
      <c r="A1752" s="91" t="s">
        <v>46</v>
      </c>
      <c r="B1752" s="587"/>
      <c r="C1752" s="587"/>
      <c r="D1752" s="587"/>
      <c r="E1752" s="587"/>
      <c r="F1752" s="587"/>
    </row>
    <row r="1753" spans="1:6" s="215" customFormat="1" x14ac:dyDescent="0.3">
      <c r="A1753" s="216"/>
      <c r="B1753" s="588" t="s">
        <v>17</v>
      </c>
      <c r="C1753" s="1346" t="s">
        <v>416</v>
      </c>
      <c r="D1753" s="1347"/>
      <c r="E1753" s="1348"/>
      <c r="F1753" s="217"/>
    </row>
    <row r="1754" spans="1:6" s="215" customFormat="1" x14ac:dyDescent="0.3">
      <c r="A1754" s="218" t="s">
        <v>47</v>
      </c>
      <c r="B1754" s="589" t="s">
        <v>113</v>
      </c>
      <c r="C1754" s="216" t="s">
        <v>114</v>
      </c>
      <c r="D1754" s="216" t="s">
        <v>115</v>
      </c>
      <c r="E1754" s="216" t="s">
        <v>116</v>
      </c>
      <c r="F1754" s="220" t="s">
        <v>48</v>
      </c>
    </row>
    <row r="1755" spans="1:6" s="215" customFormat="1" x14ac:dyDescent="0.3">
      <c r="A1755" s="590"/>
      <c r="B1755" s="589" t="s">
        <v>188</v>
      </c>
      <c r="C1755" s="219" t="s">
        <v>117</v>
      </c>
      <c r="D1755" s="219" t="s">
        <v>118</v>
      </c>
      <c r="E1755" s="219" t="s">
        <v>119</v>
      </c>
      <c r="F1755" s="591"/>
    </row>
    <row r="1756" spans="1:6" s="215" customFormat="1" ht="19.5" thickBot="1" x14ac:dyDescent="0.35">
      <c r="A1756" s="592" t="s">
        <v>540</v>
      </c>
      <c r="B1756" s="221">
        <v>3000</v>
      </c>
      <c r="C1756" s="221" t="s">
        <v>431</v>
      </c>
      <c r="D1756" s="221">
        <f>D1757+D1761+D1766</f>
        <v>51900</v>
      </c>
      <c r="E1756" s="221">
        <f>SUM(E1757:E1759)</f>
        <v>0</v>
      </c>
      <c r="F1756" s="593"/>
    </row>
    <row r="1757" spans="1:6" s="215" customFormat="1" ht="19.5" thickTop="1" x14ac:dyDescent="0.3">
      <c r="A1757" s="609" t="s">
        <v>603</v>
      </c>
      <c r="B1757" s="222" t="s">
        <v>839</v>
      </c>
      <c r="C1757" s="222">
        <f>SUM(C1758:C1760)</f>
        <v>0</v>
      </c>
      <c r="D1757" s="222">
        <v>2400</v>
      </c>
      <c r="E1757" s="222">
        <f>SUM(E1758:E1760)</f>
        <v>0</v>
      </c>
      <c r="F1757" s="610"/>
    </row>
    <row r="1758" spans="1:6" s="215" customFormat="1" x14ac:dyDescent="0.3">
      <c r="A1758" s="617" t="s">
        <v>604</v>
      </c>
      <c r="B1758" s="248" t="s">
        <v>839</v>
      </c>
      <c r="C1758" s="248"/>
      <c r="D1758" s="253">
        <v>2400</v>
      </c>
      <c r="E1758" s="253"/>
      <c r="F1758" s="283" t="s">
        <v>1034</v>
      </c>
    </row>
    <row r="1759" spans="1:6" s="215" customFormat="1" ht="21" x14ac:dyDescent="0.35">
      <c r="A1759" s="607"/>
      <c r="B1759" s="225" t="s">
        <v>431</v>
      </c>
      <c r="C1759" s="225"/>
      <c r="D1759" s="226"/>
      <c r="E1759" s="226"/>
      <c r="F1759" s="271" t="s">
        <v>1035</v>
      </c>
    </row>
    <row r="1760" spans="1:6" s="215" customFormat="1" x14ac:dyDescent="0.3">
      <c r="A1760" s="598"/>
      <c r="B1760" s="232"/>
      <c r="C1760" s="232"/>
      <c r="D1760" s="257"/>
      <c r="E1760" s="257"/>
      <c r="F1760" s="620"/>
    </row>
    <row r="1761" spans="1:6" s="215" customFormat="1" x14ac:dyDescent="0.3">
      <c r="A1761" s="594" t="s">
        <v>590</v>
      </c>
      <c r="B1761" s="223" t="s">
        <v>839</v>
      </c>
      <c r="C1761" s="223"/>
      <c r="D1761" s="224">
        <v>15000</v>
      </c>
      <c r="E1761" s="224"/>
      <c r="F1761" s="595" t="s">
        <v>431</v>
      </c>
    </row>
    <row r="1762" spans="1:6" s="215" customFormat="1" x14ac:dyDescent="0.3">
      <c r="A1762" s="596" t="s">
        <v>781</v>
      </c>
      <c r="B1762" s="225" t="s">
        <v>431</v>
      </c>
      <c r="C1762" s="225"/>
      <c r="D1762" s="226">
        <v>15000</v>
      </c>
      <c r="E1762" s="226"/>
      <c r="F1762" s="597" t="s">
        <v>559</v>
      </c>
    </row>
    <row r="1763" spans="1:6" s="215" customFormat="1" x14ac:dyDescent="0.3">
      <c r="A1763" s="598" t="s">
        <v>431</v>
      </c>
      <c r="B1763" s="227" t="s">
        <v>431</v>
      </c>
      <c r="C1763" s="227"/>
      <c r="D1763" s="228" t="s">
        <v>431</v>
      </c>
      <c r="E1763" s="228"/>
      <c r="F1763" s="597" t="s">
        <v>1036</v>
      </c>
    </row>
    <row r="1764" spans="1:6" s="215" customFormat="1" x14ac:dyDescent="0.3">
      <c r="A1764" s="599"/>
      <c r="B1764" s="227"/>
      <c r="C1764" s="227"/>
      <c r="D1764" s="228"/>
      <c r="E1764" s="228"/>
      <c r="F1764" s="597" t="s">
        <v>431</v>
      </c>
    </row>
    <row r="1765" spans="1:6" s="215" customFormat="1" x14ac:dyDescent="0.3">
      <c r="A1765" s="599"/>
      <c r="B1765" s="227"/>
      <c r="C1765" s="227"/>
      <c r="D1765" s="228"/>
      <c r="E1765" s="228"/>
      <c r="F1765" s="597" t="s">
        <v>431</v>
      </c>
    </row>
    <row r="1766" spans="1:6" s="215" customFormat="1" x14ac:dyDescent="0.3">
      <c r="A1766" s="594" t="s">
        <v>596</v>
      </c>
      <c r="B1766" s="223">
        <v>3000</v>
      </c>
      <c r="C1766" s="223">
        <f>SUM(C1767:C1767)</f>
        <v>0</v>
      </c>
      <c r="D1766" s="223">
        <v>34500</v>
      </c>
      <c r="E1766" s="223">
        <f>SUM(E1767:E1767)</f>
        <v>0</v>
      </c>
      <c r="F1766" s="595"/>
    </row>
    <row r="1767" spans="1:6" s="215" customFormat="1" x14ac:dyDescent="0.3">
      <c r="A1767" s="607" t="s">
        <v>1037</v>
      </c>
      <c r="B1767" s="225">
        <v>3000</v>
      </c>
      <c r="C1767" s="225"/>
      <c r="D1767" s="226">
        <f>27000+7500</f>
        <v>34500</v>
      </c>
      <c r="E1767" s="226"/>
      <c r="F1767" s="621" t="s">
        <v>1832</v>
      </c>
    </row>
    <row r="1768" spans="1:6" s="215" customFormat="1" x14ac:dyDescent="0.3">
      <c r="A1768" s="599" t="s">
        <v>1038</v>
      </c>
      <c r="B1768" s="227"/>
      <c r="C1768" s="227"/>
      <c r="D1768" s="228"/>
      <c r="E1768" s="228"/>
      <c r="F1768" s="597" t="s">
        <v>1833</v>
      </c>
    </row>
    <row r="1769" spans="1:6" s="215" customFormat="1" x14ac:dyDescent="0.3">
      <c r="A1769" s="599"/>
      <c r="B1769" s="227"/>
      <c r="C1769" s="227"/>
      <c r="D1769" s="228"/>
      <c r="E1769" s="228"/>
      <c r="F1769" s="601" t="s">
        <v>1039</v>
      </c>
    </row>
    <row r="1770" spans="1:6" s="215" customFormat="1" x14ac:dyDescent="0.3">
      <c r="A1770" s="599"/>
      <c r="B1770" s="227"/>
      <c r="C1770" s="227"/>
      <c r="D1770" s="228"/>
      <c r="E1770" s="228"/>
      <c r="F1770" s="601" t="s">
        <v>1041</v>
      </c>
    </row>
    <row r="1771" spans="1:6" s="215" customFormat="1" x14ac:dyDescent="0.3">
      <c r="A1771" s="599"/>
      <c r="B1771" s="227"/>
      <c r="C1771" s="227"/>
      <c r="D1771" s="228"/>
      <c r="E1771" s="228"/>
      <c r="F1771" s="601" t="s">
        <v>1040</v>
      </c>
    </row>
    <row r="1772" spans="1:6" s="215" customFormat="1" x14ac:dyDescent="0.3">
      <c r="A1772" s="599"/>
      <c r="B1772" s="227"/>
      <c r="C1772" s="227"/>
      <c r="D1772" s="228"/>
      <c r="E1772" s="228"/>
      <c r="F1772" s="601" t="s">
        <v>2141</v>
      </c>
    </row>
    <row r="1773" spans="1:6" s="215" customFormat="1" x14ac:dyDescent="0.3">
      <c r="A1773" s="599"/>
      <c r="B1773" s="227"/>
      <c r="C1773" s="227"/>
      <c r="D1773" s="228"/>
      <c r="E1773" s="228"/>
      <c r="F1773" s="601"/>
    </row>
    <row r="1774" spans="1:6" s="215" customFormat="1" x14ac:dyDescent="0.3">
      <c r="A1774" s="599"/>
      <c r="B1774" s="227"/>
      <c r="C1774" s="227"/>
      <c r="D1774" s="228"/>
      <c r="E1774" s="228"/>
      <c r="F1774" s="601"/>
    </row>
    <row r="1775" spans="1:6" s="215" customFormat="1" x14ac:dyDescent="0.3">
      <c r="A1775" s="599"/>
      <c r="B1775" s="227"/>
      <c r="C1775" s="227"/>
      <c r="D1775" s="228"/>
      <c r="E1775" s="228"/>
      <c r="F1775" s="602"/>
    </row>
    <row r="1776" spans="1:6" s="215" customFormat="1" x14ac:dyDescent="0.3">
      <c r="A1776" s="233" t="s">
        <v>6</v>
      </c>
      <c r="B1776" s="234">
        <v>3000</v>
      </c>
      <c r="C1776" s="223" t="s">
        <v>431</v>
      </c>
      <c r="D1776" s="234">
        <v>51900</v>
      </c>
      <c r="E1776" s="223" t="s">
        <v>431</v>
      </c>
      <c r="F1776" s="603"/>
    </row>
    <row r="1777" spans="1:6" s="215" customFormat="1" x14ac:dyDescent="0.3">
      <c r="A1777" s="552"/>
      <c r="B1777" s="239"/>
      <c r="C1777" s="249"/>
      <c r="D1777" s="239"/>
      <c r="E1777" s="249"/>
      <c r="F1777" s="91"/>
    </row>
    <row r="1778" spans="1:6" s="215" customFormat="1" x14ac:dyDescent="0.3">
      <c r="A1778" s="889"/>
      <c r="B1778" s="239"/>
      <c r="C1778" s="249"/>
      <c r="D1778" s="239"/>
      <c r="E1778" s="249"/>
      <c r="F1778" s="91"/>
    </row>
    <row r="1779" spans="1:6" s="215" customFormat="1" x14ac:dyDescent="0.3">
      <c r="A1779" s="889"/>
      <c r="B1779" s="239"/>
      <c r="C1779" s="249"/>
      <c r="D1779" s="239"/>
      <c r="E1779" s="249"/>
      <c r="F1779" s="91"/>
    </row>
    <row r="1780" spans="1:6" s="215" customFormat="1" x14ac:dyDescent="0.3">
      <c r="A1780" s="889"/>
      <c r="B1780" s="239"/>
      <c r="C1780" s="249"/>
      <c r="D1780" s="239"/>
      <c r="E1780" s="249"/>
      <c r="F1780" s="91"/>
    </row>
    <row r="1781" spans="1:6" s="215" customFormat="1" x14ac:dyDescent="0.3">
      <c r="A1781" s="889"/>
      <c r="B1781" s="239"/>
      <c r="C1781" s="249"/>
      <c r="D1781" s="239"/>
      <c r="E1781" s="249"/>
      <c r="F1781" s="91"/>
    </row>
    <row r="1782" spans="1:6" s="215" customFormat="1" x14ac:dyDescent="0.3">
      <c r="A1782" s="889"/>
      <c r="B1782" s="239"/>
      <c r="C1782" s="249"/>
      <c r="D1782" s="239"/>
      <c r="E1782" s="249"/>
      <c r="F1782" s="91"/>
    </row>
    <row r="1783" spans="1:6" s="215" customFormat="1" x14ac:dyDescent="0.3">
      <c r="A1783" s="889"/>
      <c r="B1783" s="239"/>
      <c r="C1783" s="249"/>
      <c r="D1783" s="239"/>
      <c r="E1783" s="249"/>
      <c r="F1783" s="91"/>
    </row>
    <row r="1784" spans="1:6" s="215" customFormat="1" x14ac:dyDescent="0.3">
      <c r="A1784" s="889"/>
      <c r="B1784" s="239"/>
      <c r="C1784" s="249"/>
      <c r="D1784" s="239"/>
      <c r="E1784" s="249"/>
      <c r="F1784" s="91"/>
    </row>
    <row r="1785" spans="1:6" s="215" customFormat="1" x14ac:dyDescent="0.3">
      <c r="A1785" s="889"/>
      <c r="B1785" s="239"/>
      <c r="C1785" s="249"/>
      <c r="D1785" s="239"/>
      <c r="E1785" s="249"/>
      <c r="F1785" s="91"/>
    </row>
    <row r="1786" spans="1:6" s="215" customFormat="1" x14ac:dyDescent="0.3">
      <c r="A1786" s="889"/>
      <c r="B1786" s="239"/>
      <c r="C1786" s="249"/>
      <c r="D1786" s="239"/>
      <c r="E1786" s="249"/>
      <c r="F1786" s="91"/>
    </row>
    <row r="1787" spans="1:6" s="215" customFormat="1" x14ac:dyDescent="0.3">
      <c r="A1787" s="889"/>
      <c r="B1787" s="239"/>
      <c r="C1787" s="249"/>
      <c r="D1787" s="239"/>
      <c r="E1787" s="249"/>
      <c r="F1787" s="91"/>
    </row>
    <row r="1788" spans="1:6" s="215" customFormat="1" x14ac:dyDescent="0.3">
      <c r="A1788" s="889"/>
      <c r="B1788" s="239"/>
      <c r="C1788" s="249"/>
      <c r="D1788" s="239"/>
      <c r="E1788" s="249"/>
      <c r="F1788" s="91"/>
    </row>
    <row r="1789" spans="1:6" s="215" customFormat="1" x14ac:dyDescent="0.3">
      <c r="A1789" s="889"/>
      <c r="B1789" s="239"/>
      <c r="C1789" s="249"/>
      <c r="D1789" s="239"/>
      <c r="E1789" s="249"/>
      <c r="F1789" s="91"/>
    </row>
    <row r="1790" spans="1:6" s="215" customFormat="1" x14ac:dyDescent="0.3">
      <c r="A1790" s="889"/>
      <c r="B1790" s="239"/>
      <c r="C1790" s="249"/>
      <c r="D1790" s="239"/>
      <c r="E1790" s="249"/>
      <c r="F1790" s="91"/>
    </row>
    <row r="1791" spans="1:6" s="215" customFormat="1" x14ac:dyDescent="0.3">
      <c r="A1791" s="889"/>
      <c r="B1791" s="239"/>
      <c r="C1791" s="249"/>
      <c r="D1791" s="239"/>
      <c r="E1791" s="249"/>
      <c r="F1791" s="91"/>
    </row>
    <row r="1792" spans="1:6" s="215" customFormat="1" x14ac:dyDescent="0.3">
      <c r="A1792" s="889"/>
      <c r="B1792" s="239"/>
      <c r="C1792" s="249"/>
      <c r="D1792" s="239"/>
      <c r="E1792" s="249"/>
      <c r="F1792" s="91"/>
    </row>
    <row r="1793" spans="1:6" s="215" customFormat="1" ht="20.25" customHeight="1" x14ac:dyDescent="0.3">
      <c r="A1793" s="552"/>
      <c r="B1793" s="239"/>
      <c r="C1793" s="249"/>
      <c r="D1793" s="239"/>
      <c r="E1793" s="249"/>
      <c r="F1793" s="91"/>
    </row>
    <row r="1794" spans="1:6" s="215" customFormat="1" x14ac:dyDescent="0.3">
      <c r="A1794" s="1345" t="s">
        <v>127</v>
      </c>
      <c r="B1794" s="1345"/>
      <c r="C1794" s="1345"/>
      <c r="D1794" s="1345"/>
      <c r="E1794" s="1345"/>
      <c r="F1794" s="1345"/>
    </row>
    <row r="1795" spans="1:6" s="215" customFormat="1" x14ac:dyDescent="0.3">
      <c r="A1795" s="1344" t="s">
        <v>415</v>
      </c>
      <c r="B1795" s="1344"/>
      <c r="C1795" s="1344"/>
      <c r="D1795" s="1344"/>
      <c r="E1795" s="1344"/>
      <c r="F1795" s="1344"/>
    </row>
    <row r="1796" spans="1:6" s="215" customFormat="1" x14ac:dyDescent="0.3">
      <c r="A1796" s="1344" t="s">
        <v>45</v>
      </c>
      <c r="B1796" s="1344"/>
      <c r="C1796" s="1344"/>
      <c r="D1796" s="1344"/>
      <c r="E1796" s="1344"/>
      <c r="F1796" s="1344"/>
    </row>
    <row r="1797" spans="1:6" s="215" customFormat="1" x14ac:dyDescent="0.3">
      <c r="A1797" s="214" t="s">
        <v>534</v>
      </c>
      <c r="B1797" s="91"/>
      <c r="C1797" s="552"/>
      <c r="D1797" s="552"/>
      <c r="E1797" s="552"/>
      <c r="F1797" s="552"/>
    </row>
    <row r="1798" spans="1:6" s="215" customFormat="1" x14ac:dyDescent="0.3">
      <c r="A1798" s="214" t="s">
        <v>535</v>
      </c>
      <c r="B1798" s="91"/>
      <c r="C1798" s="552"/>
      <c r="D1798" s="552"/>
      <c r="E1798" s="552"/>
      <c r="F1798" s="552"/>
    </row>
    <row r="1799" spans="1:6" s="215" customFormat="1" x14ac:dyDescent="0.3">
      <c r="A1799" s="214" t="s">
        <v>536</v>
      </c>
      <c r="B1799" s="91"/>
      <c r="C1799" s="552"/>
      <c r="D1799" s="552"/>
      <c r="E1799" s="552"/>
      <c r="F1799" s="552"/>
    </row>
    <row r="1800" spans="1:6" s="215" customFormat="1" x14ac:dyDescent="0.3">
      <c r="A1800" s="214" t="s">
        <v>647</v>
      </c>
      <c r="B1800" s="91"/>
      <c r="C1800" s="552"/>
      <c r="D1800" s="552"/>
      <c r="E1800" s="552"/>
      <c r="F1800" s="552"/>
    </row>
    <row r="1801" spans="1:6" s="215" customFormat="1" x14ac:dyDescent="0.3">
      <c r="A1801" s="91" t="s">
        <v>2020</v>
      </c>
      <c r="B1801" s="587"/>
      <c r="C1801" s="587"/>
      <c r="D1801" s="587"/>
      <c r="E1801" s="91" t="s">
        <v>1108</v>
      </c>
      <c r="F1801" s="587"/>
    </row>
    <row r="1802" spans="1:6" s="215" customFormat="1" x14ac:dyDescent="0.3">
      <c r="A1802" s="91" t="s">
        <v>46</v>
      </c>
      <c r="B1802" s="587"/>
      <c r="C1802" s="587"/>
      <c r="D1802" s="587"/>
      <c r="E1802" s="587"/>
      <c r="F1802" s="587"/>
    </row>
    <row r="1803" spans="1:6" s="215" customFormat="1" x14ac:dyDescent="0.3">
      <c r="A1803" s="216"/>
      <c r="B1803" s="588" t="s">
        <v>17</v>
      </c>
      <c r="C1803" s="1346" t="s">
        <v>416</v>
      </c>
      <c r="D1803" s="1347"/>
      <c r="E1803" s="1348"/>
      <c r="F1803" s="217"/>
    </row>
    <row r="1804" spans="1:6" s="215" customFormat="1" x14ac:dyDescent="0.3">
      <c r="A1804" s="218" t="s">
        <v>47</v>
      </c>
      <c r="B1804" s="589" t="s">
        <v>113</v>
      </c>
      <c r="C1804" s="216" t="s">
        <v>114</v>
      </c>
      <c r="D1804" s="216" t="s">
        <v>115</v>
      </c>
      <c r="E1804" s="216" t="s">
        <v>116</v>
      </c>
      <c r="F1804" s="220" t="s">
        <v>48</v>
      </c>
    </row>
    <row r="1805" spans="1:6" s="215" customFormat="1" x14ac:dyDescent="0.3">
      <c r="A1805" s="590"/>
      <c r="B1805" s="589" t="s">
        <v>188</v>
      </c>
      <c r="C1805" s="219" t="s">
        <v>117</v>
      </c>
      <c r="D1805" s="219" t="s">
        <v>118</v>
      </c>
      <c r="E1805" s="219" t="s">
        <v>119</v>
      </c>
      <c r="F1805" s="591"/>
    </row>
    <row r="1806" spans="1:6" s="215" customFormat="1" ht="19.5" thickBot="1" x14ac:dyDescent="0.35">
      <c r="A1806" s="592" t="s">
        <v>540</v>
      </c>
      <c r="B1806" s="241" t="s">
        <v>1042</v>
      </c>
      <c r="C1806" s="221" t="s">
        <v>431</v>
      </c>
      <c r="D1806" s="221">
        <v>23520</v>
      </c>
      <c r="E1806" s="221" t="s">
        <v>431</v>
      </c>
      <c r="F1806" s="593"/>
    </row>
    <row r="1807" spans="1:6" s="215" customFormat="1" ht="19.5" thickTop="1" x14ac:dyDescent="0.3">
      <c r="A1807" s="594" t="s">
        <v>923</v>
      </c>
      <c r="B1807" s="246" t="s">
        <v>830</v>
      </c>
      <c r="C1807" s="223" t="s">
        <v>431</v>
      </c>
      <c r="D1807" s="223">
        <v>23520</v>
      </c>
      <c r="E1807" s="223" t="s">
        <v>431</v>
      </c>
      <c r="F1807" s="595"/>
    </row>
    <row r="1808" spans="1:6" s="215" customFormat="1" x14ac:dyDescent="0.3">
      <c r="A1808" s="607" t="s">
        <v>1941</v>
      </c>
      <c r="B1808" s="225" t="s">
        <v>431</v>
      </c>
      <c r="C1808" s="225"/>
      <c r="D1808" s="226">
        <v>23520</v>
      </c>
      <c r="E1808" s="226"/>
      <c r="F1808" s="597" t="s">
        <v>1096</v>
      </c>
    </row>
    <row r="1809" spans="1:6" s="215" customFormat="1" x14ac:dyDescent="0.3">
      <c r="A1809" s="599" t="s">
        <v>431</v>
      </c>
      <c r="B1809" s="227" t="s">
        <v>431</v>
      </c>
      <c r="C1809" s="227"/>
      <c r="D1809" s="228"/>
      <c r="E1809" s="228"/>
      <c r="F1809" s="284" t="s">
        <v>2142</v>
      </c>
    </row>
    <row r="1810" spans="1:6" s="215" customFormat="1" x14ac:dyDescent="0.3">
      <c r="A1810" s="599"/>
      <c r="B1810" s="227" t="s">
        <v>431</v>
      </c>
      <c r="C1810" s="227"/>
      <c r="D1810" s="228"/>
      <c r="E1810" s="228"/>
      <c r="F1810" s="601" t="s">
        <v>431</v>
      </c>
    </row>
    <row r="1811" spans="1:6" s="215" customFormat="1" x14ac:dyDescent="0.3">
      <c r="A1811" s="599"/>
      <c r="B1811" s="227"/>
      <c r="C1811" s="227"/>
      <c r="D1811" s="228"/>
      <c r="E1811" s="228"/>
      <c r="F1811" s="601" t="s">
        <v>431</v>
      </c>
    </row>
    <row r="1812" spans="1:6" s="215" customFormat="1" x14ac:dyDescent="0.3">
      <c r="A1812" s="599"/>
      <c r="B1812" s="227"/>
      <c r="C1812" s="227"/>
      <c r="D1812" s="228"/>
      <c r="E1812" s="228"/>
      <c r="F1812" s="601" t="s">
        <v>42</v>
      </c>
    </row>
    <row r="1813" spans="1:6" s="215" customFormat="1" x14ac:dyDescent="0.3">
      <c r="A1813" s="599"/>
      <c r="B1813" s="227"/>
      <c r="C1813" s="227"/>
      <c r="D1813" s="228"/>
      <c r="E1813" s="228"/>
      <c r="F1813" s="601"/>
    </row>
    <row r="1814" spans="1:6" s="215" customFormat="1" x14ac:dyDescent="0.3">
      <c r="A1814" s="599"/>
      <c r="B1814" s="227"/>
      <c r="C1814" s="227"/>
      <c r="D1814" s="228"/>
      <c r="E1814" s="228"/>
      <c r="F1814" s="601"/>
    </row>
    <row r="1815" spans="1:6" s="215" customFormat="1" x14ac:dyDescent="0.3">
      <c r="A1815" s="599"/>
      <c r="B1815" s="227"/>
      <c r="C1815" s="227"/>
      <c r="D1815" s="228"/>
      <c r="E1815" s="228"/>
      <c r="F1815" s="601"/>
    </row>
    <row r="1816" spans="1:6" s="215" customFormat="1" x14ac:dyDescent="0.3">
      <c r="A1816" s="599"/>
      <c r="B1816" s="227"/>
      <c r="C1816" s="227"/>
      <c r="D1816" s="228"/>
      <c r="E1816" s="228"/>
      <c r="F1816" s="601"/>
    </row>
    <row r="1817" spans="1:6" s="215" customFormat="1" x14ac:dyDescent="0.3">
      <c r="A1817" s="599"/>
      <c r="B1817" s="227"/>
      <c r="C1817" s="227"/>
      <c r="D1817" s="228"/>
      <c r="E1817" s="228"/>
      <c r="F1817" s="601"/>
    </row>
    <row r="1818" spans="1:6" s="215" customFormat="1" x14ac:dyDescent="0.3">
      <c r="A1818" s="599"/>
      <c r="B1818" s="227"/>
      <c r="C1818" s="227"/>
      <c r="D1818" s="228"/>
      <c r="E1818" s="228"/>
      <c r="F1818" s="601"/>
    </row>
    <row r="1819" spans="1:6" s="215" customFormat="1" x14ac:dyDescent="0.3">
      <c r="A1819" s="599"/>
      <c r="B1819" s="227"/>
      <c r="C1819" s="227"/>
      <c r="D1819" s="228"/>
      <c r="E1819" s="228"/>
      <c r="F1819" s="601"/>
    </row>
    <row r="1820" spans="1:6" s="215" customFormat="1" x14ac:dyDescent="0.3">
      <c r="A1820" s="599"/>
      <c r="B1820" s="227"/>
      <c r="C1820" s="227"/>
      <c r="D1820" s="228"/>
      <c r="E1820" s="228"/>
      <c r="F1820" s="601"/>
    </row>
    <row r="1821" spans="1:6" s="215" customFormat="1" x14ac:dyDescent="0.3">
      <c r="A1821" s="599"/>
      <c r="B1821" s="227"/>
      <c r="C1821" s="227"/>
      <c r="D1821" s="228"/>
      <c r="E1821" s="228"/>
      <c r="F1821" s="601"/>
    </row>
    <row r="1822" spans="1:6" s="215" customFormat="1" x14ac:dyDescent="0.3">
      <c r="A1822" s="599"/>
      <c r="B1822" s="227"/>
      <c r="C1822" s="227"/>
      <c r="D1822" s="228"/>
      <c r="E1822" s="228"/>
      <c r="F1822" s="601"/>
    </row>
    <row r="1823" spans="1:6" s="215" customFormat="1" x14ac:dyDescent="0.3">
      <c r="A1823" s="599"/>
      <c r="B1823" s="227"/>
      <c r="C1823" s="227"/>
      <c r="D1823" s="228"/>
      <c r="E1823" s="228"/>
      <c r="F1823" s="601"/>
    </row>
    <row r="1824" spans="1:6" s="215" customFormat="1" x14ac:dyDescent="0.3">
      <c r="A1824" s="599"/>
      <c r="B1824" s="227"/>
      <c r="C1824" s="227"/>
      <c r="D1824" s="228"/>
      <c r="E1824" s="228"/>
      <c r="F1824" s="601"/>
    </row>
    <row r="1825" spans="1:6" s="215" customFormat="1" x14ac:dyDescent="0.3">
      <c r="A1825" s="599"/>
      <c r="B1825" s="227"/>
      <c r="C1825" s="227"/>
      <c r="D1825" s="228"/>
      <c r="E1825" s="228"/>
      <c r="F1825" s="601"/>
    </row>
    <row r="1826" spans="1:6" s="215" customFormat="1" x14ac:dyDescent="0.3">
      <c r="A1826" s="599"/>
      <c r="B1826" s="227"/>
      <c r="C1826" s="227"/>
      <c r="D1826" s="228"/>
      <c r="E1826" s="228"/>
      <c r="F1826" s="601"/>
    </row>
    <row r="1827" spans="1:6" s="215" customFormat="1" x14ac:dyDescent="0.3">
      <c r="A1827" s="599"/>
      <c r="B1827" s="227"/>
      <c r="C1827" s="227"/>
      <c r="D1827" s="228"/>
      <c r="E1827" s="228"/>
      <c r="F1827" s="602"/>
    </row>
    <row r="1828" spans="1:6" s="215" customFormat="1" x14ac:dyDescent="0.3">
      <c r="A1828" s="233" t="s">
        <v>6</v>
      </c>
      <c r="B1828" s="234" t="s">
        <v>431</v>
      </c>
      <c r="C1828" s="223" t="s">
        <v>431</v>
      </c>
      <c r="D1828" s="234">
        <v>23520</v>
      </c>
      <c r="E1828" s="223" t="s">
        <v>431</v>
      </c>
      <c r="F1828" s="603"/>
    </row>
    <row r="1829" spans="1:6" s="215" customFormat="1" x14ac:dyDescent="0.3">
      <c r="A1829" s="552"/>
      <c r="B1829" s="239"/>
      <c r="C1829" s="249"/>
      <c r="D1829" s="239"/>
      <c r="E1829" s="249"/>
      <c r="F1829" s="91"/>
    </row>
    <row r="1830" spans="1:6" s="215" customFormat="1" x14ac:dyDescent="0.3">
      <c r="A1830" s="552"/>
      <c r="B1830" s="239"/>
      <c r="C1830" s="249"/>
      <c r="D1830" s="239"/>
      <c r="E1830" s="249"/>
      <c r="F1830" s="91"/>
    </row>
    <row r="1831" spans="1:6" s="215" customFormat="1" x14ac:dyDescent="0.3">
      <c r="A1831" s="552"/>
      <c r="B1831" s="239"/>
      <c r="C1831" s="249"/>
      <c r="D1831" s="239"/>
      <c r="E1831" s="249"/>
      <c r="F1831" s="91"/>
    </row>
    <row r="1832" spans="1:6" s="215" customFormat="1" x14ac:dyDescent="0.3">
      <c r="A1832" s="552"/>
      <c r="B1832" s="239"/>
      <c r="C1832" s="249"/>
      <c r="D1832" s="239"/>
      <c r="E1832" s="249"/>
      <c r="F1832" s="91"/>
    </row>
    <row r="1833" spans="1:6" s="215" customFormat="1" x14ac:dyDescent="0.3">
      <c r="A1833" s="552"/>
      <c r="B1833" s="239"/>
      <c r="C1833" s="249"/>
      <c r="D1833" s="239"/>
      <c r="E1833" s="249"/>
      <c r="F1833" s="91"/>
    </row>
    <row r="1834" spans="1:6" s="215" customFormat="1" x14ac:dyDescent="0.3">
      <c r="A1834" s="552"/>
      <c r="B1834" s="239"/>
      <c r="C1834" s="249"/>
      <c r="D1834" s="239"/>
      <c r="E1834" s="249"/>
      <c r="F1834" s="91"/>
    </row>
    <row r="1835" spans="1:6" s="215" customFormat="1" x14ac:dyDescent="0.3">
      <c r="A1835" s="1003"/>
      <c r="B1835" s="239"/>
      <c r="C1835" s="249"/>
      <c r="D1835" s="239"/>
      <c r="E1835" s="249"/>
      <c r="F1835" s="91"/>
    </row>
    <row r="1836" spans="1:6" s="215" customFormat="1" x14ac:dyDescent="0.3">
      <c r="A1836" s="1003"/>
      <c r="B1836" s="239"/>
      <c r="C1836" s="249"/>
      <c r="D1836" s="239"/>
      <c r="E1836" s="249"/>
      <c r="F1836" s="91"/>
    </row>
    <row r="1837" spans="1:6" s="215" customFormat="1" x14ac:dyDescent="0.3">
      <c r="A1837" s="1003"/>
      <c r="B1837" s="239"/>
      <c r="C1837" s="249"/>
      <c r="D1837" s="239"/>
      <c r="E1837" s="249"/>
      <c r="F1837" s="91"/>
    </row>
    <row r="1838" spans="1:6" s="215" customFormat="1" x14ac:dyDescent="0.3">
      <c r="A1838" s="1003"/>
      <c r="B1838" s="239"/>
      <c r="C1838" s="249"/>
      <c r="D1838" s="239"/>
      <c r="E1838" s="249"/>
      <c r="F1838" s="91"/>
    </row>
    <row r="1839" spans="1:6" s="215" customFormat="1" x14ac:dyDescent="0.3">
      <c r="A1839" s="1003"/>
      <c r="B1839" s="239"/>
      <c r="C1839" s="249"/>
      <c r="D1839" s="239"/>
      <c r="E1839" s="249"/>
      <c r="F1839" s="91"/>
    </row>
    <row r="1840" spans="1:6" s="215" customFormat="1" x14ac:dyDescent="0.3">
      <c r="A1840" s="1003"/>
      <c r="B1840" s="239"/>
      <c r="C1840" s="249"/>
      <c r="D1840" s="239"/>
      <c r="E1840" s="249"/>
      <c r="F1840" s="91"/>
    </row>
    <row r="1841" spans="1:6" s="215" customFormat="1" x14ac:dyDescent="0.3">
      <c r="A1841" s="552"/>
      <c r="B1841" s="239"/>
      <c r="C1841" s="249"/>
      <c r="D1841" s="239"/>
      <c r="E1841" s="249"/>
      <c r="F1841" s="91"/>
    </row>
    <row r="1842" spans="1:6" s="215" customFormat="1" x14ac:dyDescent="0.3">
      <c r="A1842" s="552"/>
      <c r="B1842" s="239"/>
      <c r="C1842" s="249"/>
      <c r="D1842" s="239"/>
      <c r="E1842" s="249"/>
      <c r="F1842" s="91"/>
    </row>
    <row r="1843" spans="1:6" s="215" customFormat="1" x14ac:dyDescent="0.3">
      <c r="A1843" s="552"/>
      <c r="B1843" s="239"/>
      <c r="C1843" s="249"/>
      <c r="D1843" s="239"/>
      <c r="E1843" s="249"/>
      <c r="F1843" s="91"/>
    </row>
    <row r="1844" spans="1:6" s="215" customFormat="1" x14ac:dyDescent="0.3">
      <c r="A1844" s="1345" t="s">
        <v>127</v>
      </c>
      <c r="B1844" s="1345"/>
      <c r="C1844" s="1345"/>
      <c r="D1844" s="1345"/>
      <c r="E1844" s="1345"/>
      <c r="F1844" s="1345"/>
    </row>
    <row r="1845" spans="1:6" s="215" customFormat="1" x14ac:dyDescent="0.3">
      <c r="A1845" s="1344" t="s">
        <v>415</v>
      </c>
      <c r="B1845" s="1344"/>
      <c r="C1845" s="1344"/>
      <c r="D1845" s="1344"/>
      <c r="E1845" s="1344"/>
      <c r="F1845" s="1344"/>
    </row>
    <row r="1846" spans="1:6" s="215" customFormat="1" x14ac:dyDescent="0.3">
      <c r="A1846" s="1344" t="s">
        <v>45</v>
      </c>
      <c r="B1846" s="1344"/>
      <c r="C1846" s="1344"/>
      <c r="D1846" s="1344"/>
      <c r="E1846" s="1344"/>
      <c r="F1846" s="1344"/>
    </row>
    <row r="1847" spans="1:6" s="215" customFormat="1" x14ac:dyDescent="0.3">
      <c r="A1847" s="214" t="s">
        <v>534</v>
      </c>
      <c r="B1847" s="91"/>
      <c r="C1847" s="552"/>
      <c r="D1847" s="552"/>
      <c r="E1847" s="552"/>
      <c r="F1847" s="552"/>
    </row>
    <row r="1848" spans="1:6" s="215" customFormat="1" x14ac:dyDescent="0.3">
      <c r="A1848" s="214" t="s">
        <v>535</v>
      </c>
      <c r="B1848" s="91"/>
      <c r="C1848" s="552"/>
      <c r="D1848" s="552"/>
      <c r="E1848" s="552"/>
      <c r="F1848" s="552"/>
    </row>
    <row r="1849" spans="1:6" s="215" customFormat="1" x14ac:dyDescent="0.3">
      <c r="A1849" s="214" t="s">
        <v>536</v>
      </c>
      <c r="B1849" s="91"/>
      <c r="C1849" s="552"/>
      <c r="D1849" s="552"/>
      <c r="E1849" s="552"/>
      <c r="F1849" s="552"/>
    </row>
    <row r="1850" spans="1:6" s="215" customFormat="1" x14ac:dyDescent="0.3">
      <c r="A1850" s="214" t="s">
        <v>647</v>
      </c>
      <c r="B1850" s="91"/>
      <c r="C1850" s="552"/>
      <c r="D1850" s="552"/>
      <c r="E1850" s="552"/>
      <c r="F1850" s="552"/>
    </row>
    <row r="1851" spans="1:6" s="215" customFormat="1" x14ac:dyDescent="0.3">
      <c r="A1851" s="91" t="s">
        <v>2143</v>
      </c>
      <c r="B1851" s="587"/>
      <c r="C1851" s="587"/>
      <c r="D1851" s="587"/>
      <c r="E1851" s="91" t="s">
        <v>811</v>
      </c>
      <c r="F1851" s="587"/>
    </row>
    <row r="1852" spans="1:6" s="215" customFormat="1" x14ac:dyDescent="0.3">
      <c r="A1852" s="91" t="s">
        <v>46</v>
      </c>
      <c r="B1852" s="587"/>
      <c r="C1852" s="587"/>
      <c r="D1852" s="587"/>
      <c r="E1852" s="587"/>
      <c r="F1852" s="587"/>
    </row>
    <row r="1853" spans="1:6" s="215" customFormat="1" x14ac:dyDescent="0.3">
      <c r="A1853" s="216"/>
      <c r="B1853" s="588" t="s">
        <v>17</v>
      </c>
      <c r="C1853" s="1346" t="s">
        <v>416</v>
      </c>
      <c r="D1853" s="1347"/>
      <c r="E1853" s="1348"/>
      <c r="F1853" s="217"/>
    </row>
    <row r="1854" spans="1:6" s="215" customFormat="1" x14ac:dyDescent="0.3">
      <c r="A1854" s="218" t="s">
        <v>47</v>
      </c>
      <c r="B1854" s="589" t="s">
        <v>113</v>
      </c>
      <c r="C1854" s="216" t="s">
        <v>114</v>
      </c>
      <c r="D1854" s="216" t="s">
        <v>115</v>
      </c>
      <c r="E1854" s="216" t="s">
        <v>116</v>
      </c>
      <c r="F1854" s="220" t="s">
        <v>48</v>
      </c>
    </row>
    <row r="1855" spans="1:6" s="215" customFormat="1" x14ac:dyDescent="0.3">
      <c r="A1855" s="590"/>
      <c r="B1855" s="589" t="s">
        <v>188</v>
      </c>
      <c r="C1855" s="219" t="s">
        <v>117</v>
      </c>
      <c r="D1855" s="285" t="s">
        <v>118</v>
      </c>
      <c r="E1855" s="285" t="s">
        <v>119</v>
      </c>
      <c r="F1855" s="591"/>
    </row>
    <row r="1856" spans="1:6" s="215" customFormat="1" ht="19.5" thickBot="1" x14ac:dyDescent="0.35">
      <c r="A1856" s="592" t="s">
        <v>540</v>
      </c>
      <c r="B1856" s="221">
        <v>0</v>
      </c>
      <c r="C1856" s="241" t="s">
        <v>1691</v>
      </c>
      <c r="D1856" s="221">
        <f>D1857+D1863</f>
        <v>8250</v>
      </c>
      <c r="E1856" s="221">
        <f>SUM(E1857:E1857)</f>
        <v>0</v>
      </c>
      <c r="F1856" s="593"/>
    </row>
    <row r="1857" spans="1:7" s="215" customFormat="1" ht="19.5" thickTop="1" x14ac:dyDescent="0.3">
      <c r="A1857" s="594" t="s">
        <v>578</v>
      </c>
      <c r="B1857" s="655" t="s">
        <v>1691</v>
      </c>
      <c r="C1857" s="286">
        <f>SUM(C1858:C1858)</f>
        <v>0</v>
      </c>
      <c r="D1857" s="286">
        <v>5500</v>
      </c>
      <c r="E1857" s="286">
        <f>SUM(E1858:E1858)</f>
        <v>0</v>
      </c>
      <c r="F1857" s="595"/>
    </row>
    <row r="1858" spans="1:7" s="215" customFormat="1" x14ac:dyDescent="0.3">
      <c r="A1858" s="590" t="s">
        <v>808</v>
      </c>
      <c r="B1858" s="656" t="s">
        <v>830</v>
      </c>
      <c r="C1858" s="230"/>
      <c r="D1858" s="231">
        <v>5500</v>
      </c>
      <c r="E1858" s="231"/>
      <c r="F1858" s="602" t="s">
        <v>812</v>
      </c>
    </row>
    <row r="1859" spans="1:7" s="215" customFormat="1" x14ac:dyDescent="0.3">
      <c r="A1859" s="598" t="s">
        <v>431</v>
      </c>
      <c r="B1859" s="237" t="s">
        <v>431</v>
      </c>
      <c r="C1859" s="232"/>
      <c r="D1859" s="257" t="s">
        <v>431</v>
      </c>
      <c r="E1859" s="257"/>
      <c r="F1859" s="602" t="s">
        <v>813</v>
      </c>
    </row>
    <row r="1860" spans="1:7" s="215" customFormat="1" x14ac:dyDescent="0.3">
      <c r="A1860" s="590"/>
      <c r="B1860" s="300"/>
      <c r="C1860" s="230"/>
      <c r="D1860" s="231"/>
      <c r="E1860" s="231"/>
      <c r="F1860" s="602" t="s">
        <v>431</v>
      </c>
    </row>
    <row r="1861" spans="1:7" s="215" customFormat="1" x14ac:dyDescent="0.3">
      <c r="A1861" s="604"/>
      <c r="B1861" s="245"/>
      <c r="C1861" s="229"/>
      <c r="D1861" s="287"/>
      <c r="E1861" s="287"/>
      <c r="F1861" s="657"/>
    </row>
    <row r="1862" spans="1:7" s="215" customFormat="1" x14ac:dyDescent="0.3">
      <c r="A1862" s="594" t="s">
        <v>543</v>
      </c>
      <c r="B1862" s="246" t="s">
        <v>830</v>
      </c>
      <c r="C1862" s="223">
        <f>SUM(C1863:C1863)</f>
        <v>0</v>
      </c>
      <c r="D1862" s="223">
        <v>2750</v>
      </c>
      <c r="E1862" s="223">
        <f>SUM(E1863:E1863)</f>
        <v>0</v>
      </c>
      <c r="F1862" s="595"/>
    </row>
    <row r="1863" spans="1:7" s="215" customFormat="1" x14ac:dyDescent="0.3">
      <c r="A1863" s="607" t="s">
        <v>595</v>
      </c>
      <c r="B1863" s="243" t="s">
        <v>830</v>
      </c>
      <c r="C1863" s="225"/>
      <c r="D1863" s="226">
        <v>2750</v>
      </c>
      <c r="E1863" s="226"/>
      <c r="F1863" s="597" t="s">
        <v>809</v>
      </c>
    </row>
    <row r="1864" spans="1:7" s="215" customFormat="1" x14ac:dyDescent="0.3">
      <c r="A1864" s="607"/>
      <c r="B1864" s="243"/>
      <c r="C1864" s="225"/>
      <c r="D1864" s="226"/>
      <c r="E1864" s="226"/>
      <c r="F1864" s="597" t="s">
        <v>810</v>
      </c>
    </row>
    <row r="1865" spans="1:7" s="215" customFormat="1" x14ac:dyDescent="0.3">
      <c r="A1865" s="607"/>
      <c r="B1865" s="243"/>
      <c r="C1865" s="225"/>
      <c r="D1865" s="226"/>
      <c r="E1865" s="226"/>
      <c r="F1865" s="597" t="s">
        <v>814</v>
      </c>
    </row>
    <row r="1866" spans="1:7" s="215" customFormat="1" x14ac:dyDescent="0.3">
      <c r="A1866" s="607"/>
      <c r="B1866" s="243"/>
      <c r="C1866" s="225"/>
      <c r="D1866" s="226"/>
      <c r="E1866" s="226"/>
      <c r="F1866" s="597" t="s">
        <v>431</v>
      </c>
    </row>
    <row r="1867" spans="1:7" s="215" customFormat="1" x14ac:dyDescent="0.3">
      <c r="A1867" s="599"/>
      <c r="B1867" s="244"/>
      <c r="C1867" s="227"/>
      <c r="D1867" s="228"/>
      <c r="E1867" s="228"/>
      <c r="F1867" s="602"/>
    </row>
    <row r="1868" spans="1:7" s="215" customFormat="1" x14ac:dyDescent="0.3">
      <c r="A1868" s="599"/>
      <c r="B1868" s="244"/>
      <c r="C1868" s="227"/>
      <c r="D1868" s="228"/>
      <c r="E1868" s="228"/>
      <c r="F1868" s="602"/>
      <c r="G1868" s="215" t="s">
        <v>431</v>
      </c>
    </row>
    <row r="1869" spans="1:7" s="215" customFormat="1" x14ac:dyDescent="0.3">
      <c r="A1869" s="599"/>
      <c r="B1869" s="244"/>
      <c r="C1869" s="227"/>
      <c r="D1869" s="228"/>
      <c r="E1869" s="228"/>
      <c r="F1869" s="602"/>
    </row>
    <row r="1870" spans="1:7" s="215" customFormat="1" x14ac:dyDescent="0.3">
      <c r="A1870" s="233" t="s">
        <v>6</v>
      </c>
      <c r="B1870" s="637" t="s">
        <v>1067</v>
      </c>
      <c r="C1870" s="223" t="s">
        <v>431</v>
      </c>
      <c r="D1870" s="234">
        <f>D1856</f>
        <v>8250</v>
      </c>
      <c r="E1870" s="223" t="s">
        <v>431</v>
      </c>
      <c r="F1870" s="603"/>
    </row>
    <row r="1871" spans="1:7" s="215" customFormat="1" x14ac:dyDescent="0.3">
      <c r="A1871" s="552"/>
      <c r="B1871" s="239"/>
      <c r="C1871" s="249"/>
      <c r="D1871" s="239"/>
      <c r="E1871" s="249"/>
      <c r="F1871" s="91"/>
    </row>
    <row r="1872" spans="1:7" s="215" customFormat="1" x14ac:dyDescent="0.3">
      <c r="A1872" s="552"/>
      <c r="B1872" s="239"/>
      <c r="C1872" s="249"/>
      <c r="D1872" s="239"/>
      <c r="E1872" s="249"/>
      <c r="F1872" s="91"/>
    </row>
    <row r="1873" spans="1:6" s="215" customFormat="1" x14ac:dyDescent="0.3">
      <c r="A1873" s="552"/>
      <c r="B1873" s="239"/>
      <c r="C1873" s="249"/>
      <c r="D1873" s="239"/>
      <c r="E1873" s="249"/>
      <c r="F1873" s="91"/>
    </row>
    <row r="1874" spans="1:6" s="215" customFormat="1" x14ac:dyDescent="0.3">
      <c r="A1874" s="552"/>
      <c r="B1874" s="239"/>
      <c r="C1874" s="249"/>
      <c r="D1874" s="239"/>
      <c r="E1874" s="249"/>
      <c r="F1874" s="91"/>
    </row>
    <row r="1875" spans="1:6" s="215" customFormat="1" x14ac:dyDescent="0.3">
      <c r="A1875" s="552"/>
      <c r="B1875" s="239"/>
      <c r="C1875" s="249"/>
      <c r="D1875" s="239"/>
      <c r="E1875" s="249"/>
      <c r="F1875" s="91"/>
    </row>
    <row r="1876" spans="1:6" s="215" customFormat="1" x14ac:dyDescent="0.3">
      <c r="A1876" s="552"/>
      <c r="B1876" s="239"/>
      <c r="C1876" s="249"/>
      <c r="D1876" s="239"/>
      <c r="E1876" s="249"/>
      <c r="F1876" s="91"/>
    </row>
    <row r="1877" spans="1:6" s="215" customFormat="1" x14ac:dyDescent="0.3">
      <c r="A1877" s="552"/>
      <c r="B1877" s="239"/>
      <c r="C1877" s="249"/>
      <c r="D1877" s="239"/>
      <c r="E1877" s="249"/>
      <c r="F1877" s="91"/>
    </row>
    <row r="1878" spans="1:6" s="215" customFormat="1" x14ac:dyDescent="0.3">
      <c r="A1878" s="889"/>
      <c r="B1878" s="239"/>
      <c r="C1878" s="249"/>
      <c r="D1878" s="239"/>
      <c r="E1878" s="249"/>
      <c r="F1878" s="91"/>
    </row>
    <row r="1879" spans="1:6" s="215" customFormat="1" x14ac:dyDescent="0.3">
      <c r="A1879" s="889"/>
      <c r="B1879" s="239"/>
      <c r="C1879" s="249"/>
      <c r="D1879" s="239"/>
      <c r="E1879" s="249"/>
      <c r="F1879" s="91"/>
    </row>
    <row r="1880" spans="1:6" s="215" customFormat="1" x14ac:dyDescent="0.3">
      <c r="A1880" s="889"/>
      <c r="B1880" s="239"/>
      <c r="C1880" s="249"/>
      <c r="D1880" s="239"/>
      <c r="E1880" s="249"/>
      <c r="F1880" s="91"/>
    </row>
    <row r="1881" spans="1:6" s="215" customFormat="1" x14ac:dyDescent="0.3">
      <c r="A1881" s="889"/>
      <c r="B1881" s="239"/>
      <c r="C1881" s="249"/>
      <c r="D1881" s="239"/>
      <c r="E1881" s="249"/>
      <c r="F1881" s="91"/>
    </row>
    <row r="1882" spans="1:6" s="215" customFormat="1" x14ac:dyDescent="0.3">
      <c r="A1882" s="889"/>
      <c r="B1882" s="239"/>
      <c r="C1882" s="249"/>
      <c r="D1882" s="239"/>
      <c r="E1882" s="249"/>
      <c r="F1882" s="91"/>
    </row>
    <row r="1883" spans="1:6" s="215" customFormat="1" x14ac:dyDescent="0.3">
      <c r="A1883" s="889"/>
      <c r="B1883" s="239"/>
      <c r="C1883" s="249"/>
      <c r="D1883" s="239"/>
      <c r="E1883" s="249"/>
      <c r="F1883" s="91"/>
    </row>
    <row r="1884" spans="1:6" s="215" customFormat="1" x14ac:dyDescent="0.3">
      <c r="A1884" s="889"/>
      <c r="B1884" s="239"/>
      <c r="C1884" s="249"/>
      <c r="D1884" s="239"/>
      <c r="E1884" s="249"/>
      <c r="F1884" s="91"/>
    </row>
    <row r="1885" spans="1:6" s="215" customFormat="1" x14ac:dyDescent="0.3">
      <c r="A1885" s="889"/>
      <c r="B1885" s="239"/>
      <c r="C1885" s="249"/>
      <c r="D1885" s="239"/>
      <c r="E1885" s="249"/>
      <c r="F1885" s="91"/>
    </row>
    <row r="1886" spans="1:6" s="215" customFormat="1" x14ac:dyDescent="0.3">
      <c r="A1886" s="552"/>
      <c r="B1886" s="239"/>
      <c r="C1886" s="249"/>
      <c r="D1886" s="239"/>
      <c r="E1886" s="249"/>
      <c r="F1886" s="91"/>
    </row>
    <row r="1887" spans="1:6" s="215" customFormat="1" x14ac:dyDescent="0.3">
      <c r="A1887" s="552"/>
      <c r="B1887" s="239"/>
      <c r="C1887" s="249"/>
      <c r="D1887" s="239"/>
      <c r="E1887" s="249"/>
      <c r="F1887" s="91"/>
    </row>
    <row r="1888" spans="1:6" s="215" customFormat="1" x14ac:dyDescent="0.3">
      <c r="A1888" s="552"/>
      <c r="B1888" s="239"/>
      <c r="C1888" s="249"/>
      <c r="D1888" s="239"/>
      <c r="E1888" s="249"/>
      <c r="F1888" s="91"/>
    </row>
    <row r="1889" spans="1:6" s="215" customFormat="1" x14ac:dyDescent="0.3">
      <c r="A1889" s="552"/>
      <c r="B1889" s="239"/>
      <c r="C1889" s="249"/>
      <c r="D1889" s="239"/>
      <c r="E1889" s="249"/>
      <c r="F1889" s="91"/>
    </row>
    <row r="1890" spans="1:6" s="215" customFormat="1" x14ac:dyDescent="0.3">
      <c r="A1890" s="552"/>
      <c r="B1890" s="239"/>
      <c r="C1890" s="249"/>
      <c r="D1890" s="239"/>
      <c r="E1890" s="249"/>
      <c r="F1890" s="91"/>
    </row>
    <row r="1891" spans="1:6" s="215" customFormat="1" x14ac:dyDescent="0.3">
      <c r="A1891" s="552"/>
      <c r="B1891" s="239"/>
      <c r="C1891" s="249"/>
      <c r="D1891" s="239"/>
      <c r="E1891" s="249"/>
      <c r="F1891" s="91"/>
    </row>
    <row r="1892" spans="1:6" s="215" customFormat="1" x14ac:dyDescent="0.3">
      <c r="A1892" s="552"/>
      <c r="B1892" s="239"/>
      <c r="C1892" s="249"/>
      <c r="D1892" s="239"/>
      <c r="E1892" s="249"/>
      <c r="F1892" s="91"/>
    </row>
    <row r="1893" spans="1:6" s="215" customFormat="1" x14ac:dyDescent="0.3">
      <c r="A1893" s="552"/>
      <c r="B1893" s="239"/>
      <c r="C1893" s="249"/>
      <c r="D1893" s="239"/>
      <c r="E1893" s="249"/>
      <c r="F1893" s="91"/>
    </row>
    <row r="1894" spans="1:6" s="215" customFormat="1" x14ac:dyDescent="0.3">
      <c r="A1894" s="1345" t="s">
        <v>127</v>
      </c>
      <c r="B1894" s="1345"/>
      <c r="C1894" s="1345"/>
      <c r="D1894" s="1345"/>
      <c r="E1894" s="1345"/>
      <c r="F1894" s="1345"/>
    </row>
    <row r="1895" spans="1:6" s="215" customFormat="1" x14ac:dyDescent="0.3">
      <c r="A1895" s="1344" t="s">
        <v>415</v>
      </c>
      <c r="B1895" s="1344"/>
      <c r="C1895" s="1344"/>
      <c r="D1895" s="1344"/>
      <c r="E1895" s="1344"/>
      <c r="F1895" s="1344"/>
    </row>
    <row r="1896" spans="1:6" s="215" customFormat="1" x14ac:dyDescent="0.3">
      <c r="A1896" s="1344" t="s">
        <v>45</v>
      </c>
      <c r="B1896" s="1344"/>
      <c r="C1896" s="1344"/>
      <c r="D1896" s="1344"/>
      <c r="E1896" s="1344"/>
      <c r="F1896" s="1344"/>
    </row>
    <row r="1897" spans="1:6" s="215" customFormat="1" x14ac:dyDescent="0.3">
      <c r="A1897" s="214" t="s">
        <v>534</v>
      </c>
      <c r="B1897" s="91"/>
      <c r="C1897" s="552"/>
      <c r="D1897" s="552"/>
      <c r="E1897" s="552"/>
      <c r="F1897" s="552"/>
    </row>
    <row r="1898" spans="1:6" s="215" customFormat="1" x14ac:dyDescent="0.3">
      <c r="A1898" s="214" t="s">
        <v>535</v>
      </c>
      <c r="B1898" s="91"/>
      <c r="C1898" s="552"/>
      <c r="D1898" s="552"/>
      <c r="E1898" s="552"/>
      <c r="F1898" s="552"/>
    </row>
    <row r="1899" spans="1:6" s="215" customFormat="1" x14ac:dyDescent="0.3">
      <c r="A1899" s="214" t="s">
        <v>536</v>
      </c>
      <c r="B1899" s="91"/>
      <c r="C1899" s="552"/>
      <c r="D1899" s="552"/>
      <c r="E1899" s="552"/>
      <c r="F1899" s="552"/>
    </row>
    <row r="1900" spans="1:6" s="215" customFormat="1" x14ac:dyDescent="0.3">
      <c r="A1900" s="214" t="s">
        <v>647</v>
      </c>
      <c r="B1900" s="91"/>
      <c r="C1900" s="552"/>
      <c r="D1900" s="552"/>
      <c r="E1900" s="552"/>
      <c r="F1900" s="552"/>
    </row>
    <row r="1901" spans="1:6" s="215" customFormat="1" x14ac:dyDescent="0.3">
      <c r="A1901" s="91" t="s">
        <v>2144</v>
      </c>
      <c r="B1901" s="587"/>
      <c r="C1901" s="587"/>
      <c r="D1901" s="587"/>
      <c r="E1901" s="91" t="s">
        <v>707</v>
      </c>
      <c r="F1901" s="587"/>
    </row>
    <row r="1902" spans="1:6" s="215" customFormat="1" x14ac:dyDescent="0.3">
      <c r="A1902" s="91" t="s">
        <v>46</v>
      </c>
      <c r="B1902" s="587"/>
      <c r="C1902" s="587"/>
      <c r="D1902" s="587"/>
      <c r="E1902" s="587"/>
      <c r="F1902" s="587"/>
    </row>
    <row r="1903" spans="1:6" s="215" customFormat="1" x14ac:dyDescent="0.3">
      <c r="A1903" s="216"/>
      <c r="B1903" s="588" t="s">
        <v>17</v>
      </c>
      <c r="C1903" s="1346" t="s">
        <v>416</v>
      </c>
      <c r="D1903" s="1347"/>
      <c r="E1903" s="1348"/>
      <c r="F1903" s="217"/>
    </row>
    <row r="1904" spans="1:6" s="215" customFormat="1" x14ac:dyDescent="0.3">
      <c r="A1904" s="218" t="s">
        <v>47</v>
      </c>
      <c r="B1904" s="589" t="s">
        <v>113</v>
      </c>
      <c r="C1904" s="216" t="s">
        <v>114</v>
      </c>
      <c r="D1904" s="216" t="s">
        <v>115</v>
      </c>
      <c r="E1904" s="216" t="s">
        <v>116</v>
      </c>
      <c r="F1904" s="220" t="s">
        <v>48</v>
      </c>
    </row>
    <row r="1905" spans="1:6" s="215" customFormat="1" x14ac:dyDescent="0.3">
      <c r="A1905" s="590"/>
      <c r="B1905" s="589" t="s">
        <v>188</v>
      </c>
      <c r="C1905" s="219" t="s">
        <v>117</v>
      </c>
      <c r="D1905" s="219" t="s">
        <v>118</v>
      </c>
      <c r="E1905" s="219" t="s">
        <v>119</v>
      </c>
      <c r="F1905" s="591"/>
    </row>
    <row r="1906" spans="1:6" s="215" customFormat="1" ht="19.5" thickBot="1" x14ac:dyDescent="0.35">
      <c r="A1906" s="592" t="s">
        <v>540</v>
      </c>
      <c r="B1906" s="221">
        <v>4900</v>
      </c>
      <c r="C1906" s="221" t="s">
        <v>431</v>
      </c>
      <c r="D1906" s="221" t="s">
        <v>431</v>
      </c>
      <c r="E1906" s="221">
        <f>SUM(E1907)</f>
        <v>5000</v>
      </c>
      <c r="F1906" s="593"/>
    </row>
    <row r="1907" spans="1:6" s="215" customFormat="1" ht="19.5" thickTop="1" x14ac:dyDescent="0.3">
      <c r="A1907" s="609" t="s">
        <v>648</v>
      </c>
      <c r="B1907" s="222">
        <v>4900</v>
      </c>
      <c r="C1907" s="222">
        <f>SUM(C1908:C1916)</f>
        <v>0</v>
      </c>
      <c r="D1907" s="222" t="s">
        <v>431</v>
      </c>
      <c r="E1907" s="222">
        <f>SUM(E1908:E1916)</f>
        <v>5000</v>
      </c>
      <c r="F1907" s="610"/>
    </row>
    <row r="1908" spans="1:6" s="215" customFormat="1" x14ac:dyDescent="0.3">
      <c r="A1908" s="617" t="s">
        <v>649</v>
      </c>
      <c r="B1908" s="248">
        <v>4900</v>
      </c>
      <c r="C1908" s="248"/>
      <c r="D1908" s="253" t="s">
        <v>431</v>
      </c>
      <c r="E1908" s="253">
        <v>5000</v>
      </c>
      <c r="F1908" s="288" t="s">
        <v>708</v>
      </c>
    </row>
    <row r="1909" spans="1:6" s="215" customFormat="1" x14ac:dyDescent="0.3">
      <c r="A1909" s="607" t="s">
        <v>431</v>
      </c>
      <c r="B1909" s="225"/>
      <c r="C1909" s="225"/>
      <c r="D1909" s="226"/>
      <c r="E1909" s="226"/>
      <c r="F1909" s="770" t="s">
        <v>709</v>
      </c>
    </row>
    <row r="1910" spans="1:6" s="215" customFormat="1" x14ac:dyDescent="0.3">
      <c r="A1910" s="607"/>
      <c r="B1910" s="225"/>
      <c r="C1910" s="225"/>
      <c r="D1910" s="226"/>
      <c r="E1910" s="226"/>
      <c r="F1910" s="639" t="s">
        <v>710</v>
      </c>
    </row>
    <row r="1911" spans="1:6" s="215" customFormat="1" x14ac:dyDescent="0.3">
      <c r="A1911" s="607"/>
      <c r="B1911" s="225"/>
      <c r="C1911" s="225"/>
      <c r="D1911" s="226" t="s">
        <v>431</v>
      </c>
      <c r="E1911" s="226" t="s">
        <v>431</v>
      </c>
      <c r="F1911" s="639" t="s">
        <v>711</v>
      </c>
    </row>
    <row r="1912" spans="1:6" s="215" customFormat="1" x14ac:dyDescent="0.3">
      <c r="A1912" s="607"/>
      <c r="B1912" s="225"/>
      <c r="C1912" s="225"/>
      <c r="D1912" s="226"/>
      <c r="E1912" s="226"/>
      <c r="F1912" s="639" t="s">
        <v>712</v>
      </c>
    </row>
    <row r="1913" spans="1:6" s="215" customFormat="1" x14ac:dyDescent="0.3">
      <c r="A1913" s="607"/>
      <c r="B1913" s="225"/>
      <c r="C1913" s="225"/>
      <c r="D1913" s="226"/>
      <c r="E1913" s="226"/>
      <c r="F1913" s="639" t="s">
        <v>713</v>
      </c>
    </row>
    <row r="1914" spans="1:6" s="215" customFormat="1" x14ac:dyDescent="0.3">
      <c r="A1914" s="607"/>
      <c r="B1914" s="225"/>
      <c r="C1914" s="225"/>
      <c r="D1914" s="226"/>
      <c r="E1914" s="226"/>
      <c r="F1914" s="639" t="s">
        <v>714</v>
      </c>
    </row>
    <row r="1915" spans="1:6" s="215" customFormat="1" x14ac:dyDescent="0.3">
      <c r="A1915" s="607"/>
      <c r="B1915" s="225"/>
      <c r="C1915" s="225"/>
      <c r="D1915" s="226"/>
      <c r="E1915" s="226"/>
      <c r="F1915" s="639" t="s">
        <v>431</v>
      </c>
    </row>
    <row r="1916" spans="1:6" s="215" customFormat="1" x14ac:dyDescent="0.3">
      <c r="A1916" s="607"/>
      <c r="B1916" s="225"/>
      <c r="C1916" s="225"/>
      <c r="D1916" s="226"/>
      <c r="E1916" s="226"/>
      <c r="F1916" s="639" t="s">
        <v>431</v>
      </c>
    </row>
    <row r="1917" spans="1:6" s="215" customFormat="1" x14ac:dyDescent="0.3">
      <c r="A1917" s="599"/>
      <c r="B1917" s="227"/>
      <c r="C1917" s="227"/>
      <c r="D1917" s="228"/>
      <c r="E1917" s="228"/>
      <c r="F1917" s="639" t="s">
        <v>431</v>
      </c>
    </row>
    <row r="1918" spans="1:6" s="215" customFormat="1" x14ac:dyDescent="0.3">
      <c r="A1918" s="599"/>
      <c r="B1918" s="227"/>
      <c r="C1918" s="227"/>
      <c r="D1918" s="228"/>
      <c r="E1918" s="228"/>
      <c r="F1918" s="601"/>
    </row>
    <row r="1919" spans="1:6" s="215" customFormat="1" x14ac:dyDescent="0.3">
      <c r="A1919" s="599"/>
      <c r="B1919" s="229"/>
      <c r="C1919" s="227"/>
      <c r="D1919" s="228"/>
      <c r="E1919" s="228"/>
      <c r="F1919" s="602"/>
    </row>
    <row r="1920" spans="1:6" s="215" customFormat="1" x14ac:dyDescent="0.3">
      <c r="A1920" s="233" t="s">
        <v>6</v>
      </c>
      <c r="B1920" s="234">
        <v>4900</v>
      </c>
      <c r="C1920" s="223" t="s">
        <v>431</v>
      </c>
      <c r="D1920" s="234" t="s">
        <v>431</v>
      </c>
      <c r="E1920" s="234">
        <v>5000</v>
      </c>
      <c r="F1920" s="603"/>
    </row>
    <row r="1921" spans="1:6" s="215" customFormat="1" x14ac:dyDescent="0.3">
      <c r="A1921" s="552"/>
      <c r="B1921" s="239"/>
      <c r="C1921" s="239"/>
      <c r="D1921" s="239"/>
      <c r="E1921" s="239"/>
      <c r="F1921" s="91"/>
    </row>
    <row r="1922" spans="1:6" s="215" customFormat="1" x14ac:dyDescent="0.3">
      <c r="A1922" s="889"/>
      <c r="B1922" s="239"/>
      <c r="C1922" s="239"/>
      <c r="D1922" s="239"/>
      <c r="E1922" s="239"/>
      <c r="F1922" s="91"/>
    </row>
    <row r="1923" spans="1:6" s="215" customFormat="1" x14ac:dyDescent="0.3">
      <c r="A1923" s="889"/>
      <c r="B1923" s="239"/>
      <c r="C1923" s="239"/>
      <c r="D1923" s="239"/>
      <c r="E1923" s="239"/>
      <c r="F1923" s="91"/>
    </row>
    <row r="1924" spans="1:6" s="215" customFormat="1" x14ac:dyDescent="0.3">
      <c r="A1924" s="889"/>
      <c r="B1924" s="239"/>
      <c r="C1924" s="239"/>
      <c r="D1924" s="239"/>
      <c r="E1924" s="239"/>
      <c r="F1924" s="91"/>
    </row>
    <row r="1925" spans="1:6" s="215" customFormat="1" x14ac:dyDescent="0.3">
      <c r="A1925" s="889"/>
      <c r="B1925" s="239"/>
      <c r="C1925" s="239"/>
      <c r="D1925" s="239"/>
      <c r="E1925" s="239"/>
      <c r="F1925" s="91"/>
    </row>
    <row r="1926" spans="1:6" s="215" customFormat="1" x14ac:dyDescent="0.3">
      <c r="A1926" s="889"/>
      <c r="B1926" s="239"/>
      <c r="C1926" s="239"/>
      <c r="D1926" s="239"/>
      <c r="E1926" s="239"/>
      <c r="F1926" s="91"/>
    </row>
    <row r="1927" spans="1:6" s="215" customFormat="1" x14ac:dyDescent="0.3">
      <c r="A1927" s="889"/>
      <c r="B1927" s="239"/>
      <c r="C1927" s="239"/>
      <c r="D1927" s="239"/>
      <c r="E1927" s="239"/>
      <c r="F1927" s="91"/>
    </row>
    <row r="1928" spans="1:6" s="215" customFormat="1" x14ac:dyDescent="0.3">
      <c r="A1928" s="889"/>
      <c r="B1928" s="239"/>
      <c r="C1928" s="239"/>
      <c r="D1928" s="239"/>
      <c r="E1928" s="239"/>
      <c r="F1928" s="91"/>
    </row>
    <row r="1929" spans="1:6" s="215" customFormat="1" x14ac:dyDescent="0.3">
      <c r="A1929" s="889"/>
      <c r="B1929" s="239"/>
      <c r="C1929" s="239"/>
      <c r="D1929" s="239"/>
      <c r="E1929" s="239"/>
      <c r="F1929" s="91"/>
    </row>
    <row r="1930" spans="1:6" s="215" customFormat="1" x14ac:dyDescent="0.3">
      <c r="A1930" s="889"/>
      <c r="B1930" s="239"/>
      <c r="C1930" s="239"/>
      <c r="D1930" s="239"/>
      <c r="E1930" s="239"/>
      <c r="F1930" s="91"/>
    </row>
    <row r="1931" spans="1:6" s="215" customFormat="1" x14ac:dyDescent="0.3">
      <c r="A1931" s="889"/>
      <c r="B1931" s="239"/>
      <c r="C1931" s="239"/>
      <c r="D1931" s="239"/>
      <c r="E1931" s="239"/>
      <c r="F1931" s="91"/>
    </row>
    <row r="1932" spans="1:6" s="215" customFormat="1" x14ac:dyDescent="0.3">
      <c r="A1932" s="889"/>
      <c r="B1932" s="239"/>
      <c r="C1932" s="239"/>
      <c r="D1932" s="239"/>
      <c r="E1932" s="239"/>
      <c r="F1932" s="91"/>
    </row>
    <row r="1933" spans="1:6" s="215" customFormat="1" x14ac:dyDescent="0.3">
      <c r="A1933" s="889"/>
      <c r="B1933" s="239"/>
      <c r="C1933" s="239"/>
      <c r="D1933" s="239"/>
      <c r="E1933" s="239"/>
      <c r="F1933" s="91"/>
    </row>
    <row r="1934" spans="1:6" s="215" customFormat="1" x14ac:dyDescent="0.3">
      <c r="A1934" s="889"/>
      <c r="B1934" s="239"/>
      <c r="C1934" s="239"/>
      <c r="D1934" s="239"/>
      <c r="E1934" s="239"/>
      <c r="F1934" s="91"/>
    </row>
    <row r="1935" spans="1:6" s="215" customFormat="1" x14ac:dyDescent="0.3">
      <c r="A1935" s="889"/>
      <c r="B1935" s="239"/>
      <c r="C1935" s="239"/>
      <c r="D1935" s="239"/>
      <c r="E1935" s="239"/>
      <c r="F1935" s="91"/>
    </row>
    <row r="1936" spans="1:6" s="215" customFormat="1" x14ac:dyDescent="0.3">
      <c r="A1936" s="889"/>
      <c r="B1936" s="239"/>
      <c r="C1936" s="239"/>
      <c r="D1936" s="239"/>
      <c r="E1936" s="239"/>
      <c r="F1936" s="91"/>
    </row>
    <row r="1937" spans="1:6" s="215" customFormat="1" x14ac:dyDescent="0.3">
      <c r="A1937" s="889"/>
      <c r="B1937" s="239"/>
      <c r="C1937" s="239"/>
      <c r="D1937" s="239"/>
      <c r="E1937" s="239"/>
      <c r="F1937" s="91"/>
    </row>
    <row r="1938" spans="1:6" s="215" customFormat="1" x14ac:dyDescent="0.3">
      <c r="A1938" s="889"/>
      <c r="B1938" s="239"/>
      <c r="C1938" s="239"/>
      <c r="D1938" s="239"/>
      <c r="E1938" s="239"/>
      <c r="F1938" s="91"/>
    </row>
    <row r="1939" spans="1:6" s="215" customFormat="1" x14ac:dyDescent="0.3">
      <c r="A1939" s="889"/>
      <c r="B1939" s="239"/>
      <c r="C1939" s="239"/>
      <c r="D1939" s="239"/>
      <c r="E1939" s="239"/>
      <c r="F1939" s="91"/>
    </row>
    <row r="1940" spans="1:6" s="215" customFormat="1" x14ac:dyDescent="0.3">
      <c r="A1940" s="889"/>
      <c r="B1940" s="239"/>
      <c r="C1940" s="239"/>
      <c r="D1940" s="239"/>
      <c r="E1940" s="239"/>
      <c r="F1940" s="91"/>
    </row>
    <row r="1941" spans="1:6" s="215" customFormat="1" x14ac:dyDescent="0.3">
      <c r="A1941" s="552"/>
      <c r="B1941" s="239"/>
      <c r="C1941" s="239"/>
      <c r="D1941" s="239"/>
      <c r="E1941" s="239"/>
      <c r="F1941" s="91"/>
    </row>
    <row r="1942" spans="1:6" s="215" customFormat="1" x14ac:dyDescent="0.3">
      <c r="A1942" s="552"/>
      <c r="B1942" s="239"/>
      <c r="C1942" s="239"/>
      <c r="D1942" s="239"/>
      <c r="E1942" s="239"/>
      <c r="F1942" s="91"/>
    </row>
    <row r="1943" spans="1:6" s="215" customFormat="1" x14ac:dyDescent="0.3">
      <c r="A1943" s="552"/>
      <c r="B1943" s="239"/>
      <c r="C1943" s="239"/>
      <c r="D1943" s="239"/>
      <c r="E1943" s="239"/>
      <c r="F1943" s="91"/>
    </row>
    <row r="1944" spans="1:6" s="215" customFormat="1" x14ac:dyDescent="0.3">
      <c r="A1944" s="1345" t="s">
        <v>127</v>
      </c>
      <c r="B1944" s="1345"/>
      <c r="C1944" s="1345"/>
      <c r="D1944" s="1345"/>
      <c r="E1944" s="1345"/>
      <c r="F1944" s="1345"/>
    </row>
    <row r="1945" spans="1:6" s="215" customFormat="1" x14ac:dyDescent="0.3">
      <c r="A1945" s="1344" t="s">
        <v>415</v>
      </c>
      <c r="B1945" s="1344"/>
      <c r="C1945" s="1344"/>
      <c r="D1945" s="1344"/>
      <c r="E1945" s="1344"/>
      <c r="F1945" s="1344"/>
    </row>
    <row r="1946" spans="1:6" s="215" customFormat="1" x14ac:dyDescent="0.3">
      <c r="A1946" s="1344" t="s">
        <v>45</v>
      </c>
      <c r="B1946" s="1344"/>
      <c r="C1946" s="1344"/>
      <c r="D1946" s="1344"/>
      <c r="E1946" s="1344"/>
      <c r="F1946" s="1344"/>
    </row>
    <row r="1947" spans="1:6" s="215" customFormat="1" x14ac:dyDescent="0.3">
      <c r="A1947" s="214" t="s">
        <v>534</v>
      </c>
      <c r="B1947" s="91"/>
      <c r="C1947" s="552"/>
      <c r="D1947" s="552"/>
      <c r="E1947" s="552"/>
      <c r="F1947" s="552"/>
    </row>
    <row r="1948" spans="1:6" s="215" customFormat="1" x14ac:dyDescent="0.3">
      <c r="A1948" s="214" t="s">
        <v>535</v>
      </c>
      <c r="B1948" s="91"/>
      <c r="C1948" s="552"/>
      <c r="D1948" s="552"/>
      <c r="E1948" s="552"/>
      <c r="F1948" s="552"/>
    </row>
    <row r="1949" spans="1:6" s="215" customFormat="1" x14ac:dyDescent="0.3">
      <c r="A1949" s="214" t="s">
        <v>536</v>
      </c>
      <c r="B1949" s="91"/>
      <c r="C1949" s="552"/>
      <c r="D1949" s="552"/>
      <c r="E1949" s="552"/>
      <c r="F1949" s="552"/>
    </row>
    <row r="1950" spans="1:6" s="215" customFormat="1" x14ac:dyDescent="0.3">
      <c r="A1950" s="214" t="s">
        <v>650</v>
      </c>
      <c r="B1950" s="91"/>
      <c r="C1950" s="552"/>
      <c r="D1950" s="552"/>
      <c r="E1950" s="552"/>
      <c r="F1950" s="552"/>
    </row>
    <row r="1951" spans="1:6" s="215" customFormat="1" x14ac:dyDescent="0.3">
      <c r="A1951" s="91" t="s">
        <v>2145</v>
      </c>
      <c r="B1951" s="658"/>
      <c r="C1951" s="658"/>
      <c r="D1951" s="658"/>
      <c r="E1951" s="91" t="s">
        <v>1533</v>
      </c>
      <c r="F1951" s="587"/>
    </row>
    <row r="1952" spans="1:6" s="215" customFormat="1" x14ac:dyDescent="0.3">
      <c r="A1952" s="91" t="s">
        <v>46</v>
      </c>
      <c r="B1952" s="587"/>
      <c r="C1952" s="587"/>
      <c r="D1952" s="587"/>
      <c r="E1952" s="587"/>
      <c r="F1952" s="587"/>
    </row>
    <row r="1953" spans="1:6" s="215" customFormat="1" x14ac:dyDescent="0.3">
      <c r="A1953" s="216"/>
      <c r="B1953" s="588" t="s">
        <v>17</v>
      </c>
      <c r="C1953" s="1346" t="s">
        <v>416</v>
      </c>
      <c r="D1953" s="1347"/>
      <c r="E1953" s="1348"/>
      <c r="F1953" s="217"/>
    </row>
    <row r="1954" spans="1:6" s="215" customFormat="1" x14ac:dyDescent="0.3">
      <c r="A1954" s="218" t="s">
        <v>47</v>
      </c>
      <c r="B1954" s="589" t="s">
        <v>113</v>
      </c>
      <c r="C1954" s="216" t="s">
        <v>114</v>
      </c>
      <c r="D1954" s="216" t="s">
        <v>115</v>
      </c>
      <c r="E1954" s="216" t="s">
        <v>116</v>
      </c>
      <c r="F1954" s="220" t="s">
        <v>48</v>
      </c>
    </row>
    <row r="1955" spans="1:6" s="215" customFormat="1" x14ac:dyDescent="0.3">
      <c r="A1955" s="590"/>
      <c r="B1955" s="589" t="s">
        <v>188</v>
      </c>
      <c r="C1955" s="219" t="s">
        <v>117</v>
      </c>
      <c r="D1955" s="219" t="s">
        <v>118</v>
      </c>
      <c r="E1955" s="219" t="s">
        <v>119</v>
      </c>
      <c r="F1955" s="591"/>
    </row>
    <row r="1956" spans="1:6" s="215" customFormat="1" ht="19.5" thickBot="1" x14ac:dyDescent="0.35">
      <c r="A1956" s="592" t="s">
        <v>540</v>
      </c>
      <c r="B1956" s="221" t="s">
        <v>839</v>
      </c>
      <c r="C1956" s="221" t="s">
        <v>431</v>
      </c>
      <c r="D1956" s="221" t="s">
        <v>431</v>
      </c>
      <c r="E1956" s="221">
        <v>32684</v>
      </c>
      <c r="F1956" s="593"/>
    </row>
    <row r="1957" spans="1:6" s="215" customFormat="1" ht="19.5" thickTop="1" x14ac:dyDescent="0.3">
      <c r="A1957" s="609" t="s">
        <v>562</v>
      </c>
      <c r="B1957" s="242" t="s">
        <v>431</v>
      </c>
      <c r="C1957" s="222">
        <f>SUM(C1958:C1977)</f>
        <v>0</v>
      </c>
      <c r="D1957" s="222" t="s">
        <v>431</v>
      </c>
      <c r="E1957" s="222">
        <v>1800</v>
      </c>
      <c r="F1957" s="610"/>
    </row>
    <row r="1958" spans="1:6" s="215" customFormat="1" x14ac:dyDescent="0.3">
      <c r="A1958" s="617" t="s">
        <v>878</v>
      </c>
      <c r="B1958" s="248" t="s">
        <v>431</v>
      </c>
      <c r="C1958" s="248"/>
      <c r="D1958" s="253" t="s">
        <v>431</v>
      </c>
      <c r="E1958" s="253">
        <v>1800</v>
      </c>
      <c r="F1958" s="288" t="s">
        <v>877</v>
      </c>
    </row>
    <row r="1959" spans="1:6" s="215" customFormat="1" x14ac:dyDescent="0.3">
      <c r="A1959" s="607"/>
      <c r="B1959" s="225"/>
      <c r="C1959" s="225"/>
      <c r="D1959" s="226"/>
      <c r="E1959" s="226"/>
      <c r="F1959" s="289" t="s">
        <v>881</v>
      </c>
    </row>
    <row r="1960" spans="1:6" s="215" customFormat="1" ht="19.5" thickBot="1" x14ac:dyDescent="0.35">
      <c r="A1960" s="607" t="s">
        <v>431</v>
      </c>
      <c r="B1960" s="225"/>
      <c r="C1960" s="225"/>
      <c r="D1960" s="226"/>
      <c r="E1960" s="226"/>
      <c r="F1960" s="274" t="s">
        <v>431</v>
      </c>
    </row>
    <row r="1961" spans="1:6" s="215" customFormat="1" ht="19.5" thickTop="1" x14ac:dyDescent="0.3">
      <c r="A1961" s="609" t="s">
        <v>570</v>
      </c>
      <c r="B1961" s="222" t="s">
        <v>431</v>
      </c>
      <c r="C1961" s="222">
        <f>SUM(C1962:C1977)</f>
        <v>0</v>
      </c>
      <c r="D1961" s="222" t="s">
        <v>431</v>
      </c>
      <c r="E1961" s="222">
        <v>29920</v>
      </c>
      <c r="F1961" s="610"/>
    </row>
    <row r="1962" spans="1:6" s="215" customFormat="1" x14ac:dyDescent="0.3">
      <c r="A1962" s="607" t="s">
        <v>634</v>
      </c>
      <c r="B1962" s="225"/>
      <c r="C1962" s="225"/>
      <c r="D1962" s="226" t="s">
        <v>431</v>
      </c>
      <c r="E1962" s="226">
        <v>29920</v>
      </c>
      <c r="F1962" s="639" t="s">
        <v>2343</v>
      </c>
    </row>
    <row r="1963" spans="1:6" s="215" customFormat="1" x14ac:dyDescent="0.3">
      <c r="A1963" s="607"/>
      <c r="B1963" s="225"/>
      <c r="C1963" s="225"/>
      <c r="D1963" s="226"/>
      <c r="E1963" s="226"/>
      <c r="F1963" s="639" t="s">
        <v>2342</v>
      </c>
    </row>
    <row r="1964" spans="1:6" s="215" customFormat="1" x14ac:dyDescent="0.3">
      <c r="A1964" s="607"/>
      <c r="B1964" s="225"/>
      <c r="C1964" s="225"/>
      <c r="D1964" s="226"/>
      <c r="E1964" s="226"/>
      <c r="F1964" s="1246" t="s">
        <v>2344</v>
      </c>
    </row>
    <row r="1965" spans="1:6" s="215" customFormat="1" x14ac:dyDescent="0.3">
      <c r="A1965" s="607"/>
      <c r="B1965" s="225"/>
      <c r="C1965" s="225"/>
      <c r="D1965" s="226"/>
      <c r="E1965" s="226"/>
      <c r="F1965" s="1246" t="s">
        <v>2345</v>
      </c>
    </row>
    <row r="1966" spans="1:6" s="215" customFormat="1" x14ac:dyDescent="0.3">
      <c r="A1966" s="607"/>
      <c r="B1966" s="225"/>
      <c r="C1966" s="225" t="s">
        <v>431</v>
      </c>
      <c r="D1966" s="226"/>
      <c r="E1966" s="226"/>
      <c r="F1966" s="639" t="s">
        <v>879</v>
      </c>
    </row>
    <row r="1967" spans="1:6" s="215" customFormat="1" x14ac:dyDescent="0.3">
      <c r="A1967" s="607"/>
      <c r="B1967" s="225"/>
      <c r="C1967" s="225"/>
      <c r="D1967" s="226"/>
      <c r="E1967" s="226"/>
      <c r="F1967" s="639" t="s">
        <v>819</v>
      </c>
    </row>
    <row r="1968" spans="1:6" s="215" customFormat="1" x14ac:dyDescent="0.3">
      <c r="A1968" s="607"/>
      <c r="B1968" s="225"/>
      <c r="C1968" s="225"/>
      <c r="D1968" s="226"/>
      <c r="E1968" s="226"/>
      <c r="F1968" s="639" t="s">
        <v>1148</v>
      </c>
    </row>
    <row r="1969" spans="1:6" s="215" customFormat="1" x14ac:dyDescent="0.3">
      <c r="A1969" s="607"/>
      <c r="B1969" s="225"/>
      <c r="C1969" s="225"/>
      <c r="D1969" s="226"/>
      <c r="E1969" s="226"/>
      <c r="F1969" s="639" t="s">
        <v>2146</v>
      </c>
    </row>
    <row r="1970" spans="1:6" s="215" customFormat="1" x14ac:dyDescent="0.3">
      <c r="A1970" s="607"/>
      <c r="B1970" s="225"/>
      <c r="C1970" s="225"/>
      <c r="D1970" s="226"/>
      <c r="E1970" s="226"/>
      <c r="F1970" s="639" t="s">
        <v>2147</v>
      </c>
    </row>
    <row r="1971" spans="1:6" s="215" customFormat="1" ht="19.5" thickBot="1" x14ac:dyDescent="0.35">
      <c r="A1971" s="607"/>
      <c r="B1971" s="225"/>
      <c r="C1971" s="225"/>
      <c r="D1971" s="226"/>
      <c r="E1971" s="226"/>
      <c r="F1971" s="639"/>
    </row>
    <row r="1972" spans="1:6" s="215" customFormat="1" ht="19.5" thickTop="1" x14ac:dyDescent="0.3">
      <c r="A1972" s="609" t="s">
        <v>596</v>
      </c>
      <c r="B1972" s="222" t="s">
        <v>431</v>
      </c>
      <c r="C1972" s="222">
        <f>SUM(C1973:C1985)</f>
        <v>0</v>
      </c>
      <c r="D1972" s="222" t="s">
        <v>431</v>
      </c>
      <c r="E1972" s="222">
        <v>964</v>
      </c>
      <c r="F1972" s="610"/>
    </row>
    <row r="1973" spans="1:6" s="215" customFormat="1" x14ac:dyDescent="0.3">
      <c r="A1973" s="607" t="s">
        <v>782</v>
      </c>
      <c r="B1973" s="225"/>
      <c r="C1973" s="225"/>
      <c r="D1973" s="226"/>
      <c r="E1973" s="226">
        <v>964</v>
      </c>
      <c r="F1973" s="639" t="s">
        <v>880</v>
      </c>
    </row>
    <row r="1974" spans="1:6" s="215" customFormat="1" x14ac:dyDescent="0.3">
      <c r="A1974" s="607"/>
      <c r="B1974" s="225"/>
      <c r="C1974" s="225"/>
      <c r="D1974" s="226"/>
      <c r="E1974" s="226"/>
      <c r="F1974" s="639" t="s">
        <v>1534</v>
      </c>
    </row>
    <row r="1975" spans="1:6" s="215" customFormat="1" x14ac:dyDescent="0.3">
      <c r="A1975" s="607"/>
      <c r="B1975" s="225"/>
      <c r="C1975" s="225"/>
      <c r="D1975" s="226"/>
      <c r="E1975" s="226"/>
      <c r="F1975" s="639"/>
    </row>
    <row r="1976" spans="1:6" s="215" customFormat="1" x14ac:dyDescent="0.3">
      <c r="A1976" s="607"/>
      <c r="B1976" s="225"/>
      <c r="C1976" s="225"/>
      <c r="D1976" s="226"/>
      <c r="E1976" s="226"/>
      <c r="F1976" s="639"/>
    </row>
    <row r="1977" spans="1:6" s="215" customFormat="1" x14ac:dyDescent="0.3">
      <c r="A1977" s="607"/>
      <c r="B1977" s="225"/>
      <c r="C1977" s="225"/>
      <c r="D1977" s="226"/>
      <c r="E1977" s="226"/>
      <c r="F1977" s="639" t="s">
        <v>431</v>
      </c>
    </row>
    <row r="1978" spans="1:6" s="215" customFormat="1" x14ac:dyDescent="0.3">
      <c r="A1978" s="599"/>
      <c r="B1978" s="227"/>
      <c r="C1978" s="227"/>
      <c r="D1978" s="228"/>
      <c r="E1978" s="228"/>
      <c r="F1978" s="639"/>
    </row>
    <row r="1979" spans="1:6" s="215" customFormat="1" x14ac:dyDescent="0.3">
      <c r="A1979" s="599"/>
      <c r="B1979" s="227"/>
      <c r="C1979" s="227"/>
      <c r="D1979" s="228"/>
      <c r="E1979" s="228"/>
      <c r="F1979" s="639"/>
    </row>
    <row r="1980" spans="1:6" s="215" customFormat="1" x14ac:dyDescent="0.3">
      <c r="A1980" s="599"/>
      <c r="B1980" s="227"/>
      <c r="C1980" s="227"/>
      <c r="D1980" s="228"/>
      <c r="E1980" s="228"/>
      <c r="F1980" s="639" t="s">
        <v>431</v>
      </c>
    </row>
    <row r="1981" spans="1:6" s="215" customFormat="1" x14ac:dyDescent="0.3">
      <c r="A1981" s="599"/>
      <c r="B1981" s="227"/>
      <c r="C1981" s="227"/>
      <c r="D1981" s="228"/>
      <c r="E1981" s="228"/>
      <c r="F1981" s="601"/>
    </row>
    <row r="1982" spans="1:6" s="215" customFormat="1" x14ac:dyDescent="0.3">
      <c r="A1982" s="599"/>
      <c r="B1982" s="227"/>
      <c r="C1982" s="227"/>
      <c r="D1982" s="228"/>
      <c r="E1982" s="228"/>
      <c r="F1982" s="602"/>
    </row>
    <row r="1983" spans="1:6" s="215" customFormat="1" x14ac:dyDescent="0.3">
      <c r="A1983" s="233" t="s">
        <v>6</v>
      </c>
      <c r="B1983" s="637" t="s">
        <v>1047</v>
      </c>
      <c r="C1983" s="223" t="s">
        <v>431</v>
      </c>
      <c r="D1983" s="234" t="s">
        <v>431</v>
      </c>
      <c r="E1983" s="223">
        <v>32684</v>
      </c>
      <c r="F1983" s="603"/>
    </row>
    <row r="1984" spans="1:6" s="215" customFormat="1" x14ac:dyDescent="0.3">
      <c r="A1984" s="552"/>
      <c r="B1984" s="659"/>
      <c r="C1984" s="239"/>
      <c r="D1984" s="239"/>
      <c r="E1984" s="239"/>
      <c r="F1984" s="91"/>
    </row>
    <row r="1985" spans="1:6" s="215" customFormat="1" x14ac:dyDescent="0.3">
      <c r="A1985" s="552"/>
      <c r="B1985" s="239"/>
      <c r="C1985" s="239"/>
      <c r="D1985" s="239"/>
      <c r="E1985" s="239"/>
      <c r="F1985" s="91"/>
    </row>
    <row r="1986" spans="1:6" s="215" customFormat="1" x14ac:dyDescent="0.3">
      <c r="A1986" s="552"/>
      <c r="B1986" s="239"/>
      <c r="C1986" s="239"/>
      <c r="D1986" s="239"/>
      <c r="E1986" s="239"/>
      <c r="F1986" s="91"/>
    </row>
    <row r="1987" spans="1:6" s="215" customFormat="1" x14ac:dyDescent="0.3">
      <c r="A1987" s="552"/>
      <c r="B1987" s="239"/>
      <c r="C1987" s="239"/>
      <c r="D1987" s="239"/>
      <c r="E1987" s="239"/>
      <c r="F1987" s="91"/>
    </row>
    <row r="1988" spans="1:6" s="215" customFormat="1" x14ac:dyDescent="0.3">
      <c r="A1988" s="552"/>
      <c r="B1988" s="239"/>
      <c r="C1988" s="239"/>
      <c r="D1988" s="239"/>
      <c r="E1988" s="239"/>
      <c r="F1988" s="91"/>
    </row>
    <row r="1989" spans="1:6" s="215" customFormat="1" x14ac:dyDescent="0.3">
      <c r="A1989" s="552"/>
      <c r="B1989" s="239"/>
      <c r="C1989" s="239"/>
      <c r="D1989" s="239"/>
      <c r="E1989" s="239"/>
      <c r="F1989" s="91"/>
    </row>
    <row r="1990" spans="1:6" s="215" customFormat="1" x14ac:dyDescent="0.3">
      <c r="A1990" s="552"/>
      <c r="B1990" s="239"/>
      <c r="C1990" s="239"/>
      <c r="D1990" s="239"/>
      <c r="E1990" s="239"/>
      <c r="F1990" s="91"/>
    </row>
    <row r="1991" spans="1:6" s="215" customFormat="1" x14ac:dyDescent="0.3">
      <c r="A1991" s="552"/>
      <c r="B1991" s="239"/>
      <c r="C1991" s="239"/>
      <c r="D1991" s="239"/>
      <c r="E1991" s="239"/>
      <c r="F1991" s="91"/>
    </row>
    <row r="1992" spans="1:6" s="215" customFormat="1" x14ac:dyDescent="0.3">
      <c r="A1992" s="552"/>
      <c r="B1992" s="239"/>
      <c r="C1992" s="239"/>
      <c r="D1992" s="239"/>
      <c r="E1992" s="239"/>
      <c r="F1992" s="91"/>
    </row>
    <row r="1993" spans="1:6" s="215" customFormat="1" x14ac:dyDescent="0.3">
      <c r="A1993" s="552"/>
      <c r="B1993" s="239"/>
      <c r="C1993" s="239"/>
      <c r="D1993" s="239"/>
      <c r="E1993" s="239"/>
      <c r="F1993" s="91"/>
    </row>
    <row r="1994" spans="1:6" s="215" customFormat="1" x14ac:dyDescent="0.3">
      <c r="A1994" s="552"/>
      <c r="B1994" s="239"/>
      <c r="C1994" s="239"/>
      <c r="D1994" s="239"/>
      <c r="E1994" s="239"/>
      <c r="F1994" s="91"/>
    </row>
    <row r="1995" spans="1:6" s="215" customFormat="1" x14ac:dyDescent="0.3">
      <c r="A1995" s="1345" t="s">
        <v>127</v>
      </c>
      <c r="B1995" s="1345"/>
      <c r="C1995" s="1345"/>
      <c r="D1995" s="1345"/>
      <c r="E1995" s="1345"/>
      <c r="F1995" s="1345"/>
    </row>
    <row r="1996" spans="1:6" s="215" customFormat="1" x14ac:dyDescent="0.3">
      <c r="A1996" s="1344" t="s">
        <v>415</v>
      </c>
      <c r="B1996" s="1344"/>
      <c r="C1996" s="1344"/>
      <c r="D1996" s="1344"/>
      <c r="E1996" s="1344"/>
      <c r="F1996" s="1344"/>
    </row>
    <row r="1997" spans="1:6" s="215" customFormat="1" x14ac:dyDescent="0.3">
      <c r="A1997" s="1344" t="s">
        <v>45</v>
      </c>
      <c r="B1997" s="1344"/>
      <c r="C1997" s="1344"/>
      <c r="D1997" s="1344"/>
      <c r="E1997" s="1344"/>
      <c r="F1997" s="1344"/>
    </row>
    <row r="1998" spans="1:6" s="215" customFormat="1" x14ac:dyDescent="0.3">
      <c r="A1998" s="214" t="s">
        <v>534</v>
      </c>
      <c r="B1998" s="91"/>
      <c r="C1998" s="552"/>
      <c r="D1998" s="552"/>
      <c r="E1998" s="552"/>
      <c r="F1998" s="552"/>
    </row>
    <row r="1999" spans="1:6" s="215" customFormat="1" x14ac:dyDescent="0.3">
      <c r="A1999" s="214" t="s">
        <v>535</v>
      </c>
      <c r="B1999" s="91"/>
      <c r="C1999" s="552"/>
      <c r="D1999" s="552"/>
      <c r="E1999" s="552"/>
      <c r="F1999" s="552"/>
    </row>
    <row r="2000" spans="1:6" s="215" customFormat="1" x14ac:dyDescent="0.3">
      <c r="A2000" s="214" t="s">
        <v>536</v>
      </c>
      <c r="B2000" s="91"/>
      <c r="C2000" s="552"/>
      <c r="D2000" s="552"/>
      <c r="E2000" s="552"/>
      <c r="F2000" s="552"/>
    </row>
    <row r="2001" spans="1:6" s="215" customFormat="1" x14ac:dyDescent="0.3">
      <c r="A2001" s="214" t="s">
        <v>650</v>
      </c>
      <c r="B2001" s="91"/>
      <c r="C2001" s="552"/>
      <c r="D2001" s="552"/>
      <c r="E2001" s="552"/>
      <c r="F2001" s="552"/>
    </row>
    <row r="2002" spans="1:6" s="215" customFormat="1" x14ac:dyDescent="0.3">
      <c r="A2002" s="91" t="s">
        <v>2148</v>
      </c>
      <c r="B2002" s="658"/>
      <c r="C2002" s="658"/>
      <c r="D2002" s="658"/>
      <c r="E2002" s="91" t="s">
        <v>464</v>
      </c>
      <c r="F2002" s="587"/>
    </row>
    <row r="2003" spans="1:6" s="215" customFormat="1" x14ac:dyDescent="0.3">
      <c r="A2003" s="91" t="s">
        <v>46</v>
      </c>
      <c r="B2003" s="587"/>
      <c r="C2003" s="587"/>
      <c r="D2003" s="587"/>
      <c r="E2003" s="587"/>
      <c r="F2003" s="587"/>
    </row>
    <row r="2004" spans="1:6" s="215" customFormat="1" x14ac:dyDescent="0.3">
      <c r="A2004" s="216"/>
      <c r="B2004" s="588" t="s">
        <v>17</v>
      </c>
      <c r="C2004" s="1346" t="s">
        <v>416</v>
      </c>
      <c r="D2004" s="1347"/>
      <c r="E2004" s="1348"/>
      <c r="F2004" s="217"/>
    </row>
    <row r="2005" spans="1:6" s="215" customFormat="1" x14ac:dyDescent="0.3">
      <c r="A2005" s="218" t="s">
        <v>47</v>
      </c>
      <c r="B2005" s="589" t="s">
        <v>113</v>
      </c>
      <c r="C2005" s="216" t="s">
        <v>114</v>
      </c>
      <c r="D2005" s="216" t="s">
        <v>115</v>
      </c>
      <c r="E2005" s="216" t="s">
        <v>116</v>
      </c>
      <c r="F2005" s="220" t="s">
        <v>48</v>
      </c>
    </row>
    <row r="2006" spans="1:6" s="215" customFormat="1" x14ac:dyDescent="0.3">
      <c r="A2006" s="590"/>
      <c r="B2006" s="589" t="s">
        <v>188</v>
      </c>
      <c r="C2006" s="219" t="s">
        <v>117</v>
      </c>
      <c r="D2006" s="219" t="s">
        <v>118</v>
      </c>
      <c r="E2006" s="219" t="s">
        <v>119</v>
      </c>
      <c r="F2006" s="591"/>
    </row>
    <row r="2007" spans="1:6" s="215" customFormat="1" ht="19.5" thickBot="1" x14ac:dyDescent="0.35">
      <c r="A2007" s="592" t="s">
        <v>540</v>
      </c>
      <c r="B2007" s="221" t="s">
        <v>1692</v>
      </c>
      <c r="C2007" s="221" t="s">
        <v>431</v>
      </c>
      <c r="D2007" s="221" t="s">
        <v>431</v>
      </c>
      <c r="E2007" s="221">
        <f>E2009+E2016</f>
        <v>20000</v>
      </c>
      <c r="F2007" s="593"/>
    </row>
    <row r="2008" spans="1:6" s="215" customFormat="1" ht="19.5" thickTop="1" x14ac:dyDescent="0.3">
      <c r="A2008" s="609" t="s">
        <v>648</v>
      </c>
      <c r="B2008" s="222" t="s">
        <v>431</v>
      </c>
      <c r="C2008" s="222">
        <f>SUM(C2009:C2020)</f>
        <v>0</v>
      </c>
      <c r="D2008" s="222" t="s">
        <v>431</v>
      </c>
      <c r="E2008" s="222">
        <f>E2009</f>
        <v>18200</v>
      </c>
      <c r="F2008" s="610"/>
    </row>
    <row r="2009" spans="1:6" s="215" customFormat="1" x14ac:dyDescent="0.3">
      <c r="A2009" s="617" t="s">
        <v>739</v>
      </c>
      <c r="B2009" s="248" t="s">
        <v>431</v>
      </c>
      <c r="C2009" s="248"/>
      <c r="D2009" s="253" t="s">
        <v>431</v>
      </c>
      <c r="E2009" s="253">
        <v>18200</v>
      </c>
      <c r="F2009" s="273" t="s">
        <v>882</v>
      </c>
    </row>
    <row r="2010" spans="1:6" s="215" customFormat="1" x14ac:dyDescent="0.3">
      <c r="A2010" s="607"/>
      <c r="B2010" s="225"/>
      <c r="C2010" s="225"/>
      <c r="D2010" s="226"/>
      <c r="E2010" s="226"/>
      <c r="F2010" s="274" t="s">
        <v>884</v>
      </c>
    </row>
    <row r="2011" spans="1:6" s="215" customFormat="1" x14ac:dyDescent="0.3">
      <c r="A2011" s="607" t="s">
        <v>431</v>
      </c>
      <c r="B2011" s="225"/>
      <c r="C2011" s="225"/>
      <c r="D2011" s="226"/>
      <c r="E2011" s="226"/>
      <c r="F2011" s="274" t="s">
        <v>883</v>
      </c>
    </row>
    <row r="2012" spans="1:6" s="215" customFormat="1" x14ac:dyDescent="0.3">
      <c r="A2012" s="607"/>
      <c r="B2012" s="225"/>
      <c r="C2012" s="225"/>
      <c r="D2012" s="226"/>
      <c r="E2012" s="226"/>
      <c r="F2012" s="639" t="s">
        <v>885</v>
      </c>
    </row>
    <row r="2013" spans="1:6" s="215" customFormat="1" x14ac:dyDescent="0.3">
      <c r="A2013" s="607"/>
      <c r="B2013" s="225"/>
      <c r="C2013" s="225"/>
      <c r="D2013" s="226"/>
      <c r="E2013" s="226"/>
      <c r="F2013" s="639" t="s">
        <v>2149</v>
      </c>
    </row>
    <row r="2014" spans="1:6" s="215" customFormat="1" ht="19.5" thickBot="1" x14ac:dyDescent="0.35">
      <c r="A2014" s="607"/>
      <c r="B2014" s="225"/>
      <c r="C2014" s="225"/>
      <c r="D2014" s="226" t="s">
        <v>431</v>
      </c>
      <c r="E2014" s="226" t="s">
        <v>431</v>
      </c>
      <c r="F2014" s="639" t="s">
        <v>42</v>
      </c>
    </row>
    <row r="2015" spans="1:6" s="215" customFormat="1" ht="19.5" thickTop="1" x14ac:dyDescent="0.3">
      <c r="A2015" s="609" t="s">
        <v>543</v>
      </c>
      <c r="B2015" s="222" t="s">
        <v>431</v>
      </c>
      <c r="C2015" s="222">
        <f>SUM(C2016:C2021)</f>
        <v>0</v>
      </c>
      <c r="D2015" s="222" t="s">
        <v>431</v>
      </c>
      <c r="E2015" s="222">
        <v>1800</v>
      </c>
      <c r="F2015" s="610"/>
    </row>
    <row r="2016" spans="1:6" s="215" customFormat="1" x14ac:dyDescent="0.3">
      <c r="A2016" s="607" t="s">
        <v>595</v>
      </c>
      <c r="B2016" s="225"/>
      <c r="C2016" s="225"/>
      <c r="D2016" s="226"/>
      <c r="E2016" s="226">
        <v>1800</v>
      </c>
      <c r="F2016" s="639" t="s">
        <v>1484</v>
      </c>
    </row>
    <row r="2017" spans="1:6" s="215" customFormat="1" x14ac:dyDescent="0.3">
      <c r="A2017" s="607"/>
      <c r="B2017" s="225"/>
      <c r="C2017" s="225"/>
      <c r="D2017" s="226"/>
      <c r="E2017" s="226"/>
      <c r="F2017" s="639" t="s">
        <v>2150</v>
      </c>
    </row>
    <row r="2018" spans="1:6" s="215" customFormat="1" x14ac:dyDescent="0.3">
      <c r="A2018" s="607"/>
      <c r="B2018" s="225"/>
      <c r="C2018" s="225"/>
      <c r="D2018" s="226"/>
      <c r="E2018" s="226"/>
      <c r="F2018" s="639"/>
    </row>
    <row r="2019" spans="1:6" s="215" customFormat="1" x14ac:dyDescent="0.3">
      <c r="A2019" s="607"/>
      <c r="B2019" s="225"/>
      <c r="C2019" s="225"/>
      <c r="D2019" s="226"/>
      <c r="E2019" s="226"/>
      <c r="F2019" s="639"/>
    </row>
    <row r="2020" spans="1:6" s="215" customFormat="1" x14ac:dyDescent="0.3">
      <c r="A2020" s="607"/>
      <c r="B2020" s="225"/>
      <c r="C2020" s="225"/>
      <c r="D2020" s="226"/>
      <c r="E2020" s="226"/>
      <c r="F2020" s="639"/>
    </row>
    <row r="2021" spans="1:6" s="215" customFormat="1" x14ac:dyDescent="0.3">
      <c r="A2021" s="599"/>
      <c r="B2021" s="227"/>
      <c r="C2021" s="227"/>
      <c r="D2021" s="228"/>
      <c r="E2021" s="228"/>
      <c r="F2021" s="639"/>
    </row>
    <row r="2022" spans="1:6" s="215" customFormat="1" x14ac:dyDescent="0.3">
      <c r="A2022" s="599"/>
      <c r="B2022" s="227"/>
      <c r="C2022" s="227"/>
      <c r="D2022" s="228"/>
      <c r="E2022" s="228"/>
      <c r="F2022" s="639" t="s">
        <v>431</v>
      </c>
    </row>
    <row r="2023" spans="1:6" s="215" customFormat="1" x14ac:dyDescent="0.3">
      <c r="A2023" s="599"/>
      <c r="B2023" s="227"/>
      <c r="C2023" s="227"/>
      <c r="D2023" s="228"/>
      <c r="E2023" s="228"/>
      <c r="F2023" s="601"/>
    </row>
    <row r="2024" spans="1:6" s="215" customFormat="1" x14ac:dyDescent="0.3">
      <c r="A2024" s="599"/>
      <c r="B2024" s="227"/>
      <c r="C2024" s="227"/>
      <c r="D2024" s="228"/>
      <c r="E2024" s="228"/>
      <c r="F2024" s="602"/>
    </row>
    <row r="2025" spans="1:6" s="215" customFormat="1" x14ac:dyDescent="0.3">
      <c r="A2025" s="233" t="s">
        <v>6</v>
      </c>
      <c r="B2025" s="637" t="s">
        <v>855</v>
      </c>
      <c r="C2025" s="223" t="s">
        <v>431</v>
      </c>
      <c r="D2025" s="234" t="s">
        <v>431</v>
      </c>
      <c r="E2025" s="223">
        <v>20000</v>
      </c>
      <c r="F2025" s="603"/>
    </row>
    <row r="2026" spans="1:6" s="215" customFormat="1" x14ac:dyDescent="0.3">
      <c r="A2026" s="552"/>
      <c r="B2026" s="239"/>
      <c r="C2026" s="239"/>
      <c r="D2026" s="239"/>
      <c r="E2026" s="239"/>
      <c r="F2026" s="91"/>
    </row>
    <row r="2027" spans="1:6" s="215" customFormat="1" x14ac:dyDescent="0.3">
      <c r="A2027" s="552"/>
      <c r="B2027" s="239"/>
      <c r="C2027" s="239"/>
      <c r="D2027" s="239"/>
      <c r="E2027" s="239"/>
      <c r="F2027" s="91"/>
    </row>
    <row r="2028" spans="1:6" s="215" customFormat="1" x14ac:dyDescent="0.3">
      <c r="A2028" s="889"/>
      <c r="B2028" s="239"/>
      <c r="C2028" s="239"/>
      <c r="D2028" s="239"/>
      <c r="E2028" s="239"/>
      <c r="F2028" s="91"/>
    </row>
    <row r="2029" spans="1:6" s="215" customFormat="1" x14ac:dyDescent="0.3">
      <c r="A2029" s="889"/>
      <c r="B2029" s="239"/>
      <c r="C2029" s="239"/>
      <c r="D2029" s="239"/>
      <c r="E2029" s="239"/>
      <c r="F2029" s="91"/>
    </row>
    <row r="2030" spans="1:6" s="215" customFormat="1" x14ac:dyDescent="0.3">
      <c r="A2030" s="889"/>
      <c r="B2030" s="239"/>
      <c r="C2030" s="239"/>
      <c r="D2030" s="239"/>
      <c r="E2030" s="239"/>
      <c r="F2030" s="91"/>
    </row>
    <row r="2031" spans="1:6" s="215" customFormat="1" x14ac:dyDescent="0.3">
      <c r="A2031" s="889"/>
      <c r="B2031" s="239"/>
      <c r="C2031" s="239"/>
      <c r="D2031" s="239"/>
      <c r="E2031" s="239"/>
      <c r="F2031" s="91"/>
    </row>
    <row r="2032" spans="1:6" s="215" customFormat="1" x14ac:dyDescent="0.3">
      <c r="A2032" s="889"/>
      <c r="B2032" s="239"/>
      <c r="C2032" s="239"/>
      <c r="D2032" s="239"/>
      <c r="E2032" s="239"/>
      <c r="F2032" s="91"/>
    </row>
    <row r="2033" spans="1:6" s="215" customFormat="1" x14ac:dyDescent="0.3">
      <c r="A2033" s="889"/>
      <c r="B2033" s="239"/>
      <c r="C2033" s="239"/>
      <c r="D2033" s="239"/>
      <c r="E2033" s="239"/>
      <c r="F2033" s="91"/>
    </row>
    <row r="2034" spans="1:6" s="215" customFormat="1" x14ac:dyDescent="0.3">
      <c r="A2034" s="889"/>
      <c r="B2034" s="239"/>
      <c r="C2034" s="239"/>
      <c r="D2034" s="239"/>
      <c r="E2034" s="239"/>
      <c r="F2034" s="91"/>
    </row>
    <row r="2035" spans="1:6" s="215" customFormat="1" x14ac:dyDescent="0.3">
      <c r="A2035" s="889"/>
      <c r="B2035" s="239"/>
      <c r="C2035" s="239"/>
      <c r="D2035" s="239"/>
      <c r="E2035" s="239"/>
      <c r="F2035" s="91"/>
    </row>
    <row r="2036" spans="1:6" s="215" customFormat="1" x14ac:dyDescent="0.3">
      <c r="A2036" s="552"/>
      <c r="B2036" s="239"/>
      <c r="C2036" s="239"/>
      <c r="D2036" s="239"/>
      <c r="E2036" s="239"/>
      <c r="F2036" s="91"/>
    </row>
    <row r="2037" spans="1:6" s="215" customFormat="1" x14ac:dyDescent="0.3">
      <c r="A2037" s="889"/>
      <c r="B2037" s="239"/>
      <c r="C2037" s="239"/>
      <c r="D2037" s="239"/>
      <c r="E2037" s="239"/>
      <c r="F2037" s="91"/>
    </row>
    <row r="2038" spans="1:6" s="215" customFormat="1" x14ac:dyDescent="0.3">
      <c r="A2038" s="889"/>
      <c r="B2038" s="239"/>
      <c r="C2038" s="239"/>
      <c r="D2038" s="239"/>
      <c r="E2038" s="239"/>
      <c r="F2038" s="91"/>
    </row>
    <row r="2039" spans="1:6" s="215" customFormat="1" x14ac:dyDescent="0.3">
      <c r="A2039" s="889"/>
      <c r="B2039" s="239"/>
      <c r="C2039" s="239"/>
      <c r="D2039" s="239"/>
      <c r="E2039" s="239"/>
      <c r="F2039" s="91"/>
    </row>
    <row r="2040" spans="1:6" s="215" customFormat="1" x14ac:dyDescent="0.3">
      <c r="A2040" s="889"/>
      <c r="B2040" s="239"/>
      <c r="C2040" s="239"/>
      <c r="D2040" s="239"/>
      <c r="E2040" s="239"/>
      <c r="F2040" s="91"/>
    </row>
    <row r="2041" spans="1:6" s="215" customFormat="1" x14ac:dyDescent="0.3">
      <c r="A2041" s="889"/>
      <c r="B2041" s="239"/>
      <c r="C2041" s="239"/>
      <c r="D2041" s="239"/>
      <c r="E2041" s="239"/>
      <c r="F2041" s="91"/>
    </row>
    <row r="2042" spans="1:6" s="215" customFormat="1" x14ac:dyDescent="0.3">
      <c r="A2042" s="889"/>
      <c r="B2042" s="239"/>
      <c r="C2042" s="239"/>
      <c r="D2042" s="239"/>
      <c r="E2042" s="239"/>
      <c r="F2042" s="91"/>
    </row>
    <row r="2043" spans="1:6" s="215" customFormat="1" x14ac:dyDescent="0.3">
      <c r="A2043" s="552"/>
      <c r="B2043" s="239"/>
      <c r="C2043" s="239"/>
      <c r="D2043" s="239"/>
      <c r="E2043" s="239"/>
      <c r="F2043" s="91"/>
    </row>
    <row r="2044" spans="1:6" s="215" customFormat="1" x14ac:dyDescent="0.3">
      <c r="A2044" s="552"/>
      <c r="B2044" s="239"/>
      <c r="C2044" s="239"/>
      <c r="D2044" s="239"/>
      <c r="E2044" s="239"/>
      <c r="F2044" s="91"/>
    </row>
    <row r="2045" spans="1:6" s="215" customFormat="1" x14ac:dyDescent="0.3">
      <c r="A2045" s="1345" t="s">
        <v>127</v>
      </c>
      <c r="B2045" s="1345"/>
      <c r="C2045" s="1345"/>
      <c r="D2045" s="1345"/>
      <c r="E2045" s="1345"/>
      <c r="F2045" s="1345"/>
    </row>
    <row r="2046" spans="1:6" s="215" customFormat="1" x14ac:dyDescent="0.3">
      <c r="A2046" s="1344" t="s">
        <v>533</v>
      </c>
      <c r="B2046" s="1344"/>
      <c r="C2046" s="1344"/>
      <c r="D2046" s="1344"/>
      <c r="E2046" s="1344"/>
      <c r="F2046" s="1344"/>
    </row>
    <row r="2047" spans="1:6" s="215" customFormat="1" x14ac:dyDescent="0.3">
      <c r="A2047" s="1344" t="s">
        <v>45</v>
      </c>
      <c r="B2047" s="1344"/>
      <c r="C2047" s="1344"/>
      <c r="D2047" s="1344"/>
      <c r="E2047" s="1344"/>
      <c r="F2047" s="1344"/>
    </row>
    <row r="2048" spans="1:6" s="215" customFormat="1" x14ac:dyDescent="0.3">
      <c r="A2048" s="214" t="s">
        <v>534</v>
      </c>
      <c r="B2048" s="91"/>
      <c r="C2048" s="552"/>
      <c r="D2048" s="552"/>
      <c r="E2048" s="552"/>
      <c r="F2048" s="552"/>
    </row>
    <row r="2049" spans="1:6" s="215" customFormat="1" x14ac:dyDescent="0.3">
      <c r="A2049" s="214" t="s">
        <v>535</v>
      </c>
      <c r="B2049" s="91"/>
      <c r="C2049" s="552"/>
      <c r="D2049" s="552"/>
      <c r="E2049" s="552"/>
      <c r="F2049" s="552"/>
    </row>
    <row r="2050" spans="1:6" s="215" customFormat="1" x14ac:dyDescent="0.3">
      <c r="A2050" s="214" t="s">
        <v>536</v>
      </c>
      <c r="B2050" s="91"/>
      <c r="C2050" s="552"/>
      <c r="D2050" s="552"/>
      <c r="E2050" s="552"/>
      <c r="F2050" s="552"/>
    </row>
    <row r="2051" spans="1:6" s="215" customFormat="1" x14ac:dyDescent="0.3">
      <c r="A2051" s="214" t="s">
        <v>647</v>
      </c>
      <c r="B2051" s="91"/>
      <c r="C2051" s="552"/>
      <c r="D2051" s="552"/>
      <c r="E2051" s="552"/>
      <c r="F2051" s="552"/>
    </row>
    <row r="2052" spans="1:6" s="215" customFormat="1" x14ac:dyDescent="0.3">
      <c r="A2052" s="91" t="s">
        <v>2151</v>
      </c>
      <c r="B2052" s="587"/>
      <c r="C2052" s="587"/>
      <c r="D2052" s="587"/>
      <c r="E2052" s="587"/>
      <c r="F2052" s="587"/>
    </row>
    <row r="2053" spans="1:6" s="215" customFormat="1" x14ac:dyDescent="0.3">
      <c r="A2053" s="91" t="s">
        <v>46</v>
      </c>
      <c r="B2053" s="587"/>
      <c r="C2053" s="587"/>
      <c r="D2053" s="587"/>
      <c r="E2053" s="91" t="s">
        <v>1057</v>
      </c>
      <c r="F2053" s="587"/>
    </row>
    <row r="2054" spans="1:6" s="215" customFormat="1" x14ac:dyDescent="0.3">
      <c r="A2054" s="216"/>
      <c r="B2054" s="588" t="s">
        <v>17</v>
      </c>
      <c r="C2054" s="1346" t="s">
        <v>538</v>
      </c>
      <c r="D2054" s="1347"/>
      <c r="E2054" s="1348"/>
      <c r="F2054" s="217"/>
    </row>
    <row r="2055" spans="1:6" s="215" customFormat="1" x14ac:dyDescent="0.3">
      <c r="A2055" s="218" t="s">
        <v>47</v>
      </c>
      <c r="B2055" s="589" t="s">
        <v>113</v>
      </c>
      <c r="C2055" s="216" t="s">
        <v>114</v>
      </c>
      <c r="D2055" s="216" t="s">
        <v>115</v>
      </c>
      <c r="E2055" s="216" t="s">
        <v>116</v>
      </c>
      <c r="F2055" s="220" t="s">
        <v>48</v>
      </c>
    </row>
    <row r="2056" spans="1:6" s="215" customFormat="1" x14ac:dyDescent="0.3">
      <c r="A2056" s="590"/>
      <c r="B2056" s="589" t="s">
        <v>539</v>
      </c>
      <c r="C2056" s="219" t="s">
        <v>117</v>
      </c>
      <c r="D2056" s="219" t="s">
        <v>118</v>
      </c>
      <c r="E2056" s="219" t="s">
        <v>119</v>
      </c>
      <c r="F2056" s="591"/>
    </row>
    <row r="2057" spans="1:6" s="215" customFormat="1" ht="19.5" thickBot="1" x14ac:dyDescent="0.35">
      <c r="A2057" s="592" t="s">
        <v>540</v>
      </c>
      <c r="B2057" s="221">
        <v>20000</v>
      </c>
      <c r="C2057" s="221">
        <f>SUM(C2058:C2060)</f>
        <v>0</v>
      </c>
      <c r="D2057" s="221">
        <v>20000</v>
      </c>
      <c r="E2057" s="221">
        <f>SUM(E2058:E2060)</f>
        <v>0</v>
      </c>
      <c r="F2057" s="593"/>
    </row>
    <row r="2058" spans="1:6" s="215" customFormat="1" ht="19.5" thickTop="1" x14ac:dyDescent="0.3">
      <c r="A2058" s="609" t="s">
        <v>562</v>
      </c>
      <c r="B2058" s="222">
        <v>18000</v>
      </c>
      <c r="C2058" s="222">
        <f>SUM(C2059:C2060)</f>
        <v>0</v>
      </c>
      <c r="D2058" s="222">
        <f>SUM(D2059:D2060)</f>
        <v>18000</v>
      </c>
      <c r="E2058" s="222">
        <f>SUM(E2059:E2060)</f>
        <v>0</v>
      </c>
      <c r="F2058" s="610"/>
    </row>
    <row r="2059" spans="1:6" s="215" customFormat="1" x14ac:dyDescent="0.3">
      <c r="A2059" s="617" t="s">
        <v>604</v>
      </c>
      <c r="B2059" s="248">
        <v>18000</v>
      </c>
      <c r="C2059" s="248"/>
      <c r="D2059" s="253">
        <v>18000</v>
      </c>
      <c r="E2059" s="253"/>
      <c r="F2059" s="600" t="s">
        <v>1058</v>
      </c>
    </row>
    <row r="2060" spans="1:6" s="215" customFormat="1" x14ac:dyDescent="0.3">
      <c r="A2060" s="607"/>
      <c r="B2060" s="225"/>
      <c r="C2060" s="225"/>
      <c r="D2060" s="226"/>
      <c r="E2060" s="226"/>
      <c r="F2060" s="597" t="s">
        <v>1059</v>
      </c>
    </row>
    <row r="2061" spans="1:6" s="215" customFormat="1" x14ac:dyDescent="0.3">
      <c r="A2061" s="598"/>
      <c r="B2061" s="232"/>
      <c r="C2061" s="232"/>
      <c r="D2061" s="257"/>
      <c r="E2061" s="257"/>
      <c r="F2061" s="618"/>
    </row>
    <row r="2062" spans="1:6" s="215" customFormat="1" x14ac:dyDescent="0.3">
      <c r="A2062" s="598"/>
      <c r="B2062" s="232"/>
      <c r="C2062" s="232"/>
      <c r="D2062" s="257"/>
      <c r="E2062" s="257"/>
      <c r="F2062" s="618"/>
    </row>
    <row r="2063" spans="1:6" s="215" customFormat="1" x14ac:dyDescent="0.3">
      <c r="A2063" s="604"/>
      <c r="B2063" s="229"/>
      <c r="C2063" s="229"/>
      <c r="D2063" s="287"/>
      <c r="E2063" s="287"/>
      <c r="F2063" s="657"/>
    </row>
    <row r="2064" spans="1:6" s="215" customFormat="1" x14ac:dyDescent="0.3">
      <c r="A2064" s="594" t="s">
        <v>1443</v>
      </c>
      <c r="B2064" s="223">
        <v>2000</v>
      </c>
      <c r="C2064" s="223">
        <f>SUM(C2065:C2069)</f>
        <v>0</v>
      </c>
      <c r="D2064" s="223">
        <f>SUM(D2065:D2069)</f>
        <v>2000</v>
      </c>
      <c r="E2064" s="223">
        <f>SUM(E2065:E2069)</f>
        <v>0</v>
      </c>
      <c r="F2064" s="595"/>
    </row>
    <row r="2065" spans="1:6" s="215" customFormat="1" x14ac:dyDescent="0.3">
      <c r="A2065" s="617" t="s">
        <v>1942</v>
      </c>
      <c r="B2065" s="248">
        <v>2000</v>
      </c>
      <c r="C2065" s="248"/>
      <c r="D2065" s="253">
        <v>2000</v>
      </c>
      <c r="E2065" s="253"/>
      <c r="F2065" s="600" t="s">
        <v>1061</v>
      </c>
    </row>
    <row r="2066" spans="1:6" s="215" customFormat="1" x14ac:dyDescent="0.3">
      <c r="A2066" s="607"/>
      <c r="B2066" s="225"/>
      <c r="C2066" s="225"/>
      <c r="D2066" s="226"/>
      <c r="E2066" s="226"/>
      <c r="F2066" s="601" t="s">
        <v>1062</v>
      </c>
    </row>
    <row r="2067" spans="1:6" s="215" customFormat="1" x14ac:dyDescent="0.3">
      <c r="A2067" s="607"/>
      <c r="B2067" s="225"/>
      <c r="C2067" s="225"/>
      <c r="D2067" s="226"/>
      <c r="E2067" s="226"/>
      <c r="F2067" s="597" t="s">
        <v>1925</v>
      </c>
    </row>
    <row r="2068" spans="1:6" s="215" customFormat="1" x14ac:dyDescent="0.3">
      <c r="A2068" s="607"/>
      <c r="B2068" s="225"/>
      <c r="C2068" s="225"/>
      <c r="D2068" s="226"/>
      <c r="E2068" s="226"/>
      <c r="F2068" s="597" t="s">
        <v>2152</v>
      </c>
    </row>
    <row r="2069" spans="1:6" s="215" customFormat="1" x14ac:dyDescent="0.3">
      <c r="A2069" s="590"/>
      <c r="B2069" s="230"/>
      <c r="C2069" s="230"/>
      <c r="D2069" s="231"/>
      <c r="E2069" s="231"/>
      <c r="F2069" s="591"/>
    </row>
    <row r="2070" spans="1:6" s="215" customFormat="1" x14ac:dyDescent="0.3">
      <c r="A2070" s="599"/>
      <c r="B2070" s="227"/>
      <c r="C2070" s="227"/>
      <c r="D2070" s="228"/>
      <c r="E2070" s="228"/>
      <c r="F2070" s="602"/>
    </row>
    <row r="2071" spans="1:6" s="215" customFormat="1" x14ac:dyDescent="0.3">
      <c r="A2071" s="599"/>
      <c r="B2071" s="227"/>
      <c r="C2071" s="227"/>
      <c r="D2071" s="228"/>
      <c r="E2071" s="228"/>
      <c r="F2071" s="602"/>
    </row>
    <row r="2072" spans="1:6" s="215" customFormat="1" x14ac:dyDescent="0.3">
      <c r="A2072" s="599"/>
      <c r="B2072" s="227"/>
      <c r="C2072" s="227"/>
      <c r="D2072" s="228"/>
      <c r="E2072" s="228"/>
      <c r="F2072" s="602"/>
    </row>
    <row r="2073" spans="1:6" s="215" customFormat="1" x14ac:dyDescent="0.3">
      <c r="A2073" s="233" t="s">
        <v>6</v>
      </c>
      <c r="B2073" s="234">
        <v>20000</v>
      </c>
      <c r="C2073" s="223" t="s">
        <v>431</v>
      </c>
      <c r="D2073" s="234">
        <v>20000</v>
      </c>
      <c r="E2073" s="223" t="s">
        <v>431</v>
      </c>
      <c r="F2073" s="603"/>
    </row>
    <row r="2074" spans="1:6" s="215" customFormat="1" x14ac:dyDescent="0.3">
      <c r="A2074" s="552"/>
      <c r="B2074" s="239"/>
      <c r="C2074" s="249"/>
      <c r="D2074" s="239"/>
      <c r="E2074" s="249"/>
      <c r="F2074" s="91"/>
    </row>
    <row r="2075" spans="1:6" s="215" customFormat="1" x14ac:dyDescent="0.3">
      <c r="A2075" s="889"/>
      <c r="B2075" s="239"/>
      <c r="C2075" s="249"/>
      <c r="D2075" s="239"/>
      <c r="E2075" s="249"/>
      <c r="F2075" s="91"/>
    </row>
    <row r="2076" spans="1:6" s="215" customFormat="1" x14ac:dyDescent="0.3">
      <c r="A2076" s="889"/>
      <c r="B2076" s="239"/>
      <c r="C2076" s="249"/>
      <c r="D2076" s="239"/>
      <c r="E2076" s="249"/>
      <c r="F2076" s="91"/>
    </row>
    <row r="2077" spans="1:6" s="215" customFormat="1" x14ac:dyDescent="0.3">
      <c r="A2077" s="889"/>
      <c r="B2077" s="239"/>
      <c r="C2077" s="249"/>
      <c r="D2077" s="239"/>
      <c r="E2077" s="249"/>
      <c r="F2077" s="91"/>
    </row>
    <row r="2078" spans="1:6" s="215" customFormat="1" x14ac:dyDescent="0.3">
      <c r="A2078" s="889"/>
      <c r="B2078" s="239"/>
      <c r="C2078" s="249"/>
      <c r="D2078" s="239"/>
      <c r="E2078" s="249"/>
      <c r="F2078" s="91"/>
    </row>
    <row r="2079" spans="1:6" s="215" customFormat="1" x14ac:dyDescent="0.3">
      <c r="A2079" s="889"/>
      <c r="B2079" s="239"/>
      <c r="C2079" s="249"/>
      <c r="D2079" s="239"/>
      <c r="E2079" s="249"/>
      <c r="F2079" s="91"/>
    </row>
    <row r="2080" spans="1:6" s="215" customFormat="1" x14ac:dyDescent="0.3">
      <c r="A2080" s="889"/>
      <c r="B2080" s="239"/>
      <c r="C2080" s="249"/>
      <c r="D2080" s="239"/>
      <c r="E2080" s="249"/>
      <c r="F2080" s="91"/>
    </row>
    <row r="2081" spans="1:6" s="215" customFormat="1" x14ac:dyDescent="0.3">
      <c r="A2081" s="889"/>
      <c r="B2081" s="239"/>
      <c r="C2081" s="249"/>
      <c r="D2081" s="239"/>
      <c r="E2081" s="249"/>
      <c r="F2081" s="91"/>
    </row>
    <row r="2082" spans="1:6" s="215" customFormat="1" x14ac:dyDescent="0.3">
      <c r="A2082" s="889"/>
      <c r="B2082" s="239"/>
      <c r="C2082" s="249"/>
      <c r="D2082" s="239"/>
      <c r="E2082" s="249"/>
      <c r="F2082" s="91"/>
    </row>
    <row r="2083" spans="1:6" s="215" customFormat="1" x14ac:dyDescent="0.3">
      <c r="A2083" s="889"/>
      <c r="B2083" s="239"/>
      <c r="C2083" s="249"/>
      <c r="D2083" s="239"/>
      <c r="E2083" s="249"/>
      <c r="F2083" s="91"/>
    </row>
    <row r="2084" spans="1:6" s="215" customFormat="1" x14ac:dyDescent="0.3">
      <c r="A2084" s="889"/>
      <c r="B2084" s="239"/>
      <c r="C2084" s="249"/>
      <c r="D2084" s="239"/>
      <c r="E2084" s="249"/>
      <c r="F2084" s="91"/>
    </row>
    <row r="2085" spans="1:6" s="215" customFormat="1" x14ac:dyDescent="0.3">
      <c r="A2085" s="889"/>
      <c r="B2085" s="239"/>
      <c r="C2085" s="249"/>
      <c r="D2085" s="239"/>
      <c r="E2085" s="249"/>
      <c r="F2085" s="91"/>
    </row>
    <row r="2086" spans="1:6" s="215" customFormat="1" x14ac:dyDescent="0.3">
      <c r="A2086" s="889"/>
      <c r="B2086" s="239"/>
      <c r="C2086" s="249"/>
      <c r="D2086" s="239"/>
      <c r="E2086" s="249"/>
      <c r="F2086" s="91"/>
    </row>
    <row r="2087" spans="1:6" s="215" customFormat="1" x14ac:dyDescent="0.3">
      <c r="A2087" s="889"/>
      <c r="B2087" s="239"/>
      <c r="C2087" s="249"/>
      <c r="D2087" s="239"/>
      <c r="E2087" s="249"/>
      <c r="F2087" s="91"/>
    </row>
    <row r="2088" spans="1:6" s="215" customFormat="1" x14ac:dyDescent="0.3">
      <c r="A2088" s="889"/>
      <c r="B2088" s="239"/>
      <c r="C2088" s="249"/>
      <c r="D2088" s="239"/>
      <c r="E2088" s="249"/>
      <c r="F2088" s="91"/>
    </row>
    <row r="2089" spans="1:6" s="215" customFormat="1" x14ac:dyDescent="0.3">
      <c r="A2089" s="552"/>
      <c r="B2089" s="239"/>
      <c r="C2089" s="249"/>
      <c r="D2089" s="239"/>
      <c r="E2089" s="249"/>
      <c r="F2089" s="91"/>
    </row>
    <row r="2090" spans="1:6" s="215" customFormat="1" x14ac:dyDescent="0.3">
      <c r="A2090" s="552"/>
      <c r="B2090" s="239"/>
      <c r="C2090" s="249"/>
      <c r="D2090" s="239"/>
      <c r="E2090" s="249"/>
      <c r="F2090" s="91"/>
    </row>
    <row r="2091" spans="1:6" s="215" customFormat="1" x14ac:dyDescent="0.3">
      <c r="A2091" s="552"/>
      <c r="B2091" s="239"/>
      <c r="C2091" s="249"/>
      <c r="D2091" s="239"/>
      <c r="E2091" s="249"/>
      <c r="F2091" s="91"/>
    </row>
    <row r="2092" spans="1:6" s="215" customFormat="1" x14ac:dyDescent="0.3">
      <c r="A2092" s="552"/>
      <c r="B2092" s="239"/>
      <c r="C2092" s="249"/>
      <c r="D2092" s="239"/>
      <c r="E2092" s="249"/>
      <c r="F2092" s="91"/>
    </row>
    <row r="2093" spans="1:6" s="215" customFormat="1" x14ac:dyDescent="0.3">
      <c r="A2093" s="552"/>
      <c r="B2093" s="239"/>
      <c r="C2093" s="249"/>
      <c r="D2093" s="239"/>
      <c r="E2093" s="249"/>
      <c r="F2093" s="91"/>
    </row>
    <row r="2094" spans="1:6" s="215" customFormat="1" x14ac:dyDescent="0.3">
      <c r="A2094" s="552"/>
      <c r="B2094" s="239"/>
      <c r="C2094" s="249"/>
      <c r="D2094" s="239"/>
      <c r="E2094" s="249"/>
      <c r="F2094" s="91"/>
    </row>
    <row r="2095" spans="1:6" s="215" customFormat="1" x14ac:dyDescent="0.3">
      <c r="A2095" s="1345" t="s">
        <v>127</v>
      </c>
      <c r="B2095" s="1345"/>
      <c r="C2095" s="1345"/>
      <c r="D2095" s="1345"/>
      <c r="E2095" s="1345"/>
      <c r="F2095" s="1345"/>
    </row>
    <row r="2096" spans="1:6" s="215" customFormat="1" x14ac:dyDescent="0.3">
      <c r="A2096" s="1344" t="s">
        <v>533</v>
      </c>
      <c r="B2096" s="1344"/>
      <c r="C2096" s="1344"/>
      <c r="D2096" s="1344"/>
      <c r="E2096" s="1344"/>
      <c r="F2096" s="1344"/>
    </row>
    <row r="2097" spans="1:6" s="215" customFormat="1" x14ac:dyDescent="0.3">
      <c r="A2097" s="1344" t="s">
        <v>45</v>
      </c>
      <c r="B2097" s="1344"/>
      <c r="C2097" s="1344"/>
      <c r="D2097" s="1344"/>
      <c r="E2097" s="1344"/>
      <c r="F2097" s="1344"/>
    </row>
    <row r="2098" spans="1:6" s="215" customFormat="1" x14ac:dyDescent="0.3">
      <c r="A2098" s="214" t="s">
        <v>534</v>
      </c>
      <c r="B2098" s="91"/>
      <c r="C2098" s="552"/>
      <c r="D2098" s="552"/>
      <c r="E2098" s="552"/>
      <c r="F2098" s="552"/>
    </row>
    <row r="2099" spans="1:6" s="215" customFormat="1" x14ac:dyDescent="0.3">
      <c r="A2099" s="214" t="s">
        <v>535</v>
      </c>
      <c r="B2099" s="91"/>
      <c r="C2099" s="552"/>
      <c r="D2099" s="552"/>
      <c r="E2099" s="552"/>
      <c r="F2099" s="552"/>
    </row>
    <row r="2100" spans="1:6" s="215" customFormat="1" x14ac:dyDescent="0.3">
      <c r="A2100" s="214" t="s">
        <v>536</v>
      </c>
      <c r="B2100" s="91"/>
      <c r="C2100" s="552"/>
      <c r="D2100" s="552"/>
      <c r="E2100" s="552"/>
      <c r="F2100" s="552"/>
    </row>
    <row r="2101" spans="1:6" s="215" customFormat="1" x14ac:dyDescent="0.3">
      <c r="A2101" s="214" t="s">
        <v>647</v>
      </c>
      <c r="B2101" s="91"/>
      <c r="C2101" s="552"/>
      <c r="D2101" s="552"/>
      <c r="E2101" s="552"/>
      <c r="F2101" s="552"/>
    </row>
    <row r="2102" spans="1:6" s="215" customFormat="1" x14ac:dyDescent="0.3">
      <c r="A2102" s="91" t="s">
        <v>2153</v>
      </c>
      <c r="B2102" s="587"/>
      <c r="C2102" s="587"/>
      <c r="D2102" s="587"/>
      <c r="E2102" s="587"/>
      <c r="F2102" s="587"/>
    </row>
    <row r="2103" spans="1:6" s="215" customFormat="1" x14ac:dyDescent="0.3">
      <c r="A2103" s="91" t="s">
        <v>46</v>
      </c>
      <c r="B2103" s="587"/>
      <c r="C2103" s="587"/>
      <c r="D2103" s="587"/>
      <c r="E2103" s="91" t="s">
        <v>1359</v>
      </c>
      <c r="F2103" s="587"/>
    </row>
    <row r="2104" spans="1:6" s="215" customFormat="1" x14ac:dyDescent="0.3">
      <c r="A2104" s="216"/>
      <c r="B2104" s="588" t="s">
        <v>17</v>
      </c>
      <c r="C2104" s="1346" t="s">
        <v>416</v>
      </c>
      <c r="D2104" s="1347"/>
      <c r="E2104" s="1348"/>
      <c r="F2104" s="217"/>
    </row>
    <row r="2105" spans="1:6" s="215" customFormat="1" x14ac:dyDescent="0.3">
      <c r="A2105" s="218" t="s">
        <v>47</v>
      </c>
      <c r="B2105" s="589" t="s">
        <v>113</v>
      </c>
      <c r="C2105" s="216" t="s">
        <v>114</v>
      </c>
      <c r="D2105" s="216" t="s">
        <v>115</v>
      </c>
      <c r="E2105" s="216" t="s">
        <v>116</v>
      </c>
      <c r="F2105" s="220" t="s">
        <v>48</v>
      </c>
    </row>
    <row r="2106" spans="1:6" s="215" customFormat="1" x14ac:dyDescent="0.3">
      <c r="A2106" s="590"/>
      <c r="B2106" s="589" t="s">
        <v>188</v>
      </c>
      <c r="C2106" s="219" t="s">
        <v>117</v>
      </c>
      <c r="D2106" s="219" t="s">
        <v>118</v>
      </c>
      <c r="E2106" s="219" t="s">
        <v>119</v>
      </c>
      <c r="F2106" s="591"/>
    </row>
    <row r="2107" spans="1:6" s="215" customFormat="1" ht="19.5" thickBot="1" x14ac:dyDescent="0.35">
      <c r="A2107" s="592" t="s">
        <v>540</v>
      </c>
      <c r="B2107" s="221">
        <v>61800</v>
      </c>
      <c r="C2107" s="221" t="s">
        <v>431</v>
      </c>
      <c r="D2107" s="221"/>
      <c r="E2107" s="221">
        <v>68000</v>
      </c>
      <c r="F2107" s="593"/>
    </row>
    <row r="2108" spans="1:6" s="215" customFormat="1" ht="19.5" thickTop="1" x14ac:dyDescent="0.3">
      <c r="A2108" s="594" t="s">
        <v>541</v>
      </c>
      <c r="B2108" s="223">
        <f>SUM(B2109:B2115)</f>
        <v>61800</v>
      </c>
      <c r="C2108" s="223">
        <f>SUM(C2109:C2115)</f>
        <v>0</v>
      </c>
      <c r="D2108" s="223"/>
      <c r="E2108" s="223">
        <v>68000</v>
      </c>
      <c r="F2108" s="595"/>
    </row>
    <row r="2109" spans="1:6" s="215" customFormat="1" x14ac:dyDescent="0.3">
      <c r="A2109" s="617" t="s">
        <v>1063</v>
      </c>
      <c r="B2109" s="248">
        <v>61800</v>
      </c>
      <c r="C2109" s="248"/>
      <c r="D2109" s="248"/>
      <c r="E2109" s="248">
        <v>68000</v>
      </c>
      <c r="F2109" s="600" t="s">
        <v>1064</v>
      </c>
    </row>
    <row r="2110" spans="1:6" s="215" customFormat="1" x14ac:dyDescent="0.3">
      <c r="A2110" s="607"/>
      <c r="B2110" s="225"/>
      <c r="C2110" s="225"/>
      <c r="D2110" s="226"/>
      <c r="E2110" s="226"/>
      <c r="F2110" s="601" t="s">
        <v>1065</v>
      </c>
    </row>
    <row r="2111" spans="1:6" s="215" customFormat="1" x14ac:dyDescent="0.3">
      <c r="A2111" s="607"/>
      <c r="B2111" s="225"/>
      <c r="C2111" s="225"/>
      <c r="D2111" s="226"/>
      <c r="E2111" s="226"/>
      <c r="F2111" s="660" t="s">
        <v>1066</v>
      </c>
    </row>
    <row r="2112" spans="1:6" s="215" customFormat="1" x14ac:dyDescent="0.3">
      <c r="A2112" s="607"/>
      <c r="B2112" s="225"/>
      <c r="C2112" s="225"/>
      <c r="D2112" s="226"/>
      <c r="E2112" s="226"/>
      <c r="F2112" s="618"/>
    </row>
    <row r="2113" spans="1:6" s="215" customFormat="1" x14ac:dyDescent="0.3">
      <c r="A2113" s="607"/>
      <c r="B2113" s="225"/>
      <c r="C2113" s="225"/>
      <c r="D2113" s="226"/>
      <c r="E2113" s="226"/>
      <c r="F2113" s="618"/>
    </row>
    <row r="2114" spans="1:6" s="215" customFormat="1" x14ac:dyDescent="0.3">
      <c r="A2114" s="607"/>
      <c r="B2114" s="225"/>
      <c r="C2114" s="225"/>
      <c r="D2114" s="226"/>
      <c r="E2114" s="226"/>
      <c r="F2114" s="618"/>
    </row>
    <row r="2115" spans="1:6" s="215" customFormat="1" x14ac:dyDescent="0.3">
      <c r="A2115" s="607"/>
      <c r="B2115" s="225"/>
      <c r="C2115" s="225"/>
      <c r="D2115" s="226"/>
      <c r="E2115" s="226"/>
      <c r="F2115" s="618"/>
    </row>
    <row r="2116" spans="1:6" s="215" customFormat="1" ht="18.75" customHeight="1" x14ac:dyDescent="0.3">
      <c r="A2116" s="599"/>
      <c r="B2116" s="227"/>
      <c r="C2116" s="227"/>
      <c r="D2116" s="228"/>
      <c r="E2116" s="228"/>
      <c r="F2116" s="602"/>
    </row>
    <row r="2117" spans="1:6" s="215" customFormat="1" x14ac:dyDescent="0.3">
      <c r="A2117" s="599"/>
      <c r="B2117" s="227"/>
      <c r="C2117" s="227"/>
      <c r="D2117" s="228"/>
      <c r="E2117" s="228"/>
      <c r="F2117" s="602"/>
    </row>
    <row r="2118" spans="1:6" s="215" customFormat="1" x14ac:dyDescent="0.3">
      <c r="A2118" s="599"/>
      <c r="B2118" s="227"/>
      <c r="C2118" s="227"/>
      <c r="D2118" s="228"/>
      <c r="E2118" s="228"/>
      <c r="F2118" s="602"/>
    </row>
    <row r="2119" spans="1:6" s="215" customFormat="1" x14ac:dyDescent="0.3">
      <c r="A2119" s="599"/>
      <c r="B2119" s="227"/>
      <c r="C2119" s="227"/>
      <c r="D2119" s="228"/>
      <c r="E2119" s="228"/>
      <c r="F2119" s="602"/>
    </row>
    <row r="2120" spans="1:6" s="215" customFormat="1" x14ac:dyDescent="0.3">
      <c r="A2120" s="599"/>
      <c r="B2120" s="227"/>
      <c r="C2120" s="227"/>
      <c r="D2120" s="228"/>
      <c r="E2120" s="228"/>
      <c r="F2120" s="602"/>
    </row>
    <row r="2121" spans="1:6" s="215" customFormat="1" x14ac:dyDescent="0.3">
      <c r="A2121" s="233" t="s">
        <v>6</v>
      </c>
      <c r="B2121" s="234">
        <v>61800</v>
      </c>
      <c r="C2121" s="234" t="s">
        <v>431</v>
      </c>
      <c r="D2121" s="234"/>
      <c r="E2121" s="234">
        <v>68000</v>
      </c>
      <c r="F2121" s="603"/>
    </row>
    <row r="2122" spans="1:6" s="215" customFormat="1" x14ac:dyDescent="0.3">
      <c r="A2122" s="552"/>
      <c r="B2122" s="239"/>
      <c r="C2122" s="239"/>
      <c r="D2122" s="239"/>
      <c r="E2122" s="239"/>
      <c r="F2122" s="91"/>
    </row>
    <row r="2123" spans="1:6" s="215" customFormat="1" x14ac:dyDescent="0.3">
      <c r="A2123" s="889"/>
      <c r="B2123" s="239"/>
      <c r="C2123" s="239"/>
      <c r="D2123" s="239"/>
      <c r="E2123" s="239"/>
      <c r="F2123" s="91"/>
    </row>
    <row r="2124" spans="1:6" s="215" customFormat="1" x14ac:dyDescent="0.3">
      <c r="A2124" s="889"/>
      <c r="B2124" s="239"/>
      <c r="C2124" s="239"/>
      <c r="D2124" s="239"/>
      <c r="E2124" s="239"/>
      <c r="F2124" s="91"/>
    </row>
    <row r="2125" spans="1:6" s="215" customFormat="1" x14ac:dyDescent="0.3">
      <c r="A2125" s="889"/>
      <c r="B2125" s="239"/>
      <c r="C2125" s="239"/>
      <c r="D2125" s="239"/>
      <c r="E2125" s="239"/>
      <c r="F2125" s="91"/>
    </row>
    <row r="2126" spans="1:6" s="215" customFormat="1" x14ac:dyDescent="0.3">
      <c r="A2126" s="889"/>
      <c r="B2126" s="239"/>
      <c r="C2126" s="239"/>
      <c r="D2126" s="239"/>
      <c r="E2126" s="239"/>
      <c r="F2126" s="91"/>
    </row>
    <row r="2127" spans="1:6" s="215" customFormat="1" x14ac:dyDescent="0.3">
      <c r="A2127" s="889"/>
      <c r="B2127" s="239"/>
      <c r="C2127" s="239"/>
      <c r="D2127" s="239"/>
      <c r="E2127" s="239"/>
      <c r="F2127" s="91"/>
    </row>
    <row r="2128" spans="1:6" s="215" customFormat="1" x14ac:dyDescent="0.3">
      <c r="A2128" s="889"/>
      <c r="B2128" s="239"/>
      <c r="C2128" s="239"/>
      <c r="D2128" s="239"/>
      <c r="E2128" s="239"/>
      <c r="F2128" s="91"/>
    </row>
    <row r="2129" spans="1:6" s="215" customFormat="1" x14ac:dyDescent="0.3">
      <c r="A2129" s="889"/>
      <c r="B2129" s="239"/>
      <c r="C2129" s="239"/>
      <c r="D2129" s="239"/>
      <c r="E2129" s="239"/>
      <c r="F2129" s="91"/>
    </row>
    <row r="2130" spans="1:6" s="215" customFormat="1" x14ac:dyDescent="0.3">
      <c r="A2130" s="889"/>
      <c r="B2130" s="239"/>
      <c r="C2130" s="239"/>
      <c r="D2130" s="239"/>
      <c r="E2130" s="239"/>
      <c r="F2130" s="91"/>
    </row>
    <row r="2131" spans="1:6" s="215" customFormat="1" x14ac:dyDescent="0.3">
      <c r="A2131" s="889"/>
      <c r="B2131" s="239"/>
      <c r="C2131" s="239"/>
      <c r="D2131" s="239"/>
      <c r="E2131" s="239"/>
      <c r="F2131" s="91"/>
    </row>
    <row r="2132" spans="1:6" s="215" customFormat="1" x14ac:dyDescent="0.3">
      <c r="A2132" s="889"/>
      <c r="B2132" s="239"/>
      <c r="C2132" s="239"/>
      <c r="D2132" s="239"/>
      <c r="E2132" s="239"/>
      <c r="F2132" s="91"/>
    </row>
    <row r="2133" spans="1:6" s="215" customFormat="1" x14ac:dyDescent="0.3">
      <c r="A2133" s="889"/>
      <c r="B2133" s="239"/>
      <c r="C2133" s="239"/>
      <c r="D2133" s="239"/>
      <c r="E2133" s="239"/>
      <c r="F2133" s="91"/>
    </row>
    <row r="2134" spans="1:6" s="215" customFormat="1" x14ac:dyDescent="0.3">
      <c r="A2134" s="889"/>
      <c r="B2134" s="239"/>
      <c r="C2134" s="239"/>
      <c r="D2134" s="239"/>
      <c r="E2134" s="239"/>
      <c r="F2134" s="91"/>
    </row>
    <row r="2135" spans="1:6" s="215" customFormat="1" x14ac:dyDescent="0.3">
      <c r="A2135" s="889"/>
      <c r="B2135" s="239"/>
      <c r="C2135" s="239"/>
      <c r="D2135" s="239"/>
      <c r="E2135" s="239"/>
      <c r="F2135" s="91"/>
    </row>
    <row r="2136" spans="1:6" s="215" customFormat="1" x14ac:dyDescent="0.3">
      <c r="A2136" s="889"/>
      <c r="B2136" s="239"/>
      <c r="C2136" s="239"/>
      <c r="D2136" s="239"/>
      <c r="E2136" s="239"/>
      <c r="F2136" s="91"/>
    </row>
    <row r="2137" spans="1:6" s="215" customFormat="1" x14ac:dyDescent="0.3">
      <c r="A2137" s="889"/>
      <c r="B2137" s="239"/>
      <c r="C2137" s="239"/>
      <c r="D2137" s="239"/>
      <c r="E2137" s="239"/>
      <c r="F2137" s="91"/>
    </row>
    <row r="2138" spans="1:6" s="215" customFormat="1" x14ac:dyDescent="0.3">
      <c r="A2138" s="552"/>
      <c r="B2138" s="239"/>
      <c r="C2138" s="239"/>
      <c r="D2138" s="239"/>
      <c r="E2138" s="239"/>
      <c r="F2138" s="91"/>
    </row>
    <row r="2139" spans="1:6" s="215" customFormat="1" x14ac:dyDescent="0.3">
      <c r="A2139" s="889"/>
      <c r="B2139" s="239"/>
      <c r="C2139" s="239"/>
      <c r="D2139" s="239"/>
      <c r="E2139" s="239"/>
      <c r="F2139" s="91"/>
    </row>
    <row r="2140" spans="1:6" s="215" customFormat="1" x14ac:dyDescent="0.3">
      <c r="A2140" s="889"/>
      <c r="B2140" s="239"/>
      <c r="C2140" s="239"/>
      <c r="D2140" s="239"/>
      <c r="E2140" s="239"/>
      <c r="F2140" s="91"/>
    </row>
    <row r="2141" spans="1:6" s="215" customFormat="1" x14ac:dyDescent="0.3">
      <c r="A2141" s="552"/>
      <c r="B2141" s="239"/>
      <c r="C2141" s="239"/>
      <c r="D2141" s="239"/>
      <c r="E2141" s="239"/>
      <c r="F2141" s="91"/>
    </row>
    <row r="2142" spans="1:6" s="215" customFormat="1" x14ac:dyDescent="0.3">
      <c r="A2142" s="552"/>
      <c r="B2142" s="239"/>
      <c r="C2142" s="239"/>
      <c r="D2142" s="239"/>
      <c r="E2142" s="239"/>
      <c r="F2142" s="91"/>
    </row>
    <row r="2143" spans="1:6" s="292" customFormat="1" x14ac:dyDescent="0.3">
      <c r="A2143" s="552"/>
      <c r="B2143" s="239"/>
      <c r="C2143" s="239"/>
      <c r="D2143" s="239"/>
      <c r="E2143" s="239"/>
      <c r="F2143" s="91"/>
    </row>
    <row r="2144" spans="1:6" s="215" customFormat="1" x14ac:dyDescent="0.3">
      <c r="A2144" s="552"/>
      <c r="B2144" s="239"/>
      <c r="C2144" s="239"/>
      <c r="D2144" s="239"/>
      <c r="E2144" s="239"/>
      <c r="F2144" s="91"/>
    </row>
    <row r="2145" spans="1:6" s="215" customFormat="1" x14ac:dyDescent="0.3">
      <c r="A2145" s="1345" t="s">
        <v>127</v>
      </c>
      <c r="B2145" s="1345"/>
      <c r="C2145" s="1345"/>
      <c r="D2145" s="1345"/>
      <c r="E2145" s="1345"/>
      <c r="F2145" s="1345"/>
    </row>
    <row r="2146" spans="1:6" s="215" customFormat="1" x14ac:dyDescent="0.3">
      <c r="A2146" s="1344" t="s">
        <v>533</v>
      </c>
      <c r="B2146" s="1344"/>
      <c r="C2146" s="1344"/>
      <c r="D2146" s="1344"/>
      <c r="E2146" s="1344"/>
      <c r="F2146" s="1344"/>
    </row>
    <row r="2147" spans="1:6" s="215" customFormat="1" x14ac:dyDescent="0.3">
      <c r="A2147" s="1344" t="s">
        <v>45</v>
      </c>
      <c r="B2147" s="1344"/>
      <c r="C2147" s="1344"/>
      <c r="D2147" s="1344"/>
      <c r="E2147" s="1344"/>
      <c r="F2147" s="1344"/>
    </row>
    <row r="2148" spans="1:6" s="215" customFormat="1" x14ac:dyDescent="0.3">
      <c r="A2148" s="214" t="s">
        <v>534</v>
      </c>
      <c r="B2148" s="91"/>
      <c r="C2148" s="552"/>
      <c r="D2148" s="552"/>
      <c r="E2148" s="552"/>
      <c r="F2148" s="552"/>
    </row>
    <row r="2149" spans="1:6" s="215" customFormat="1" x14ac:dyDescent="0.3">
      <c r="A2149" s="214" t="s">
        <v>535</v>
      </c>
      <c r="B2149" s="91"/>
      <c r="C2149" s="552"/>
      <c r="D2149" s="552"/>
      <c r="E2149" s="552"/>
      <c r="F2149" s="552"/>
    </row>
    <row r="2150" spans="1:6" s="215" customFormat="1" x14ac:dyDescent="0.3">
      <c r="A2150" s="214" t="s">
        <v>536</v>
      </c>
      <c r="B2150" s="91"/>
      <c r="C2150" s="552"/>
      <c r="D2150" s="552"/>
      <c r="E2150" s="552"/>
      <c r="F2150" s="552"/>
    </row>
    <row r="2151" spans="1:6" s="215" customFormat="1" x14ac:dyDescent="0.3">
      <c r="A2151" s="214" t="s">
        <v>647</v>
      </c>
      <c r="B2151" s="91"/>
      <c r="C2151" s="552"/>
      <c r="D2151" s="552"/>
      <c r="E2151" s="552"/>
      <c r="F2151" s="552"/>
    </row>
    <row r="2152" spans="1:6" s="215" customFormat="1" x14ac:dyDescent="0.3">
      <c r="A2152" s="91" t="s">
        <v>2154</v>
      </c>
      <c r="B2152" s="587"/>
      <c r="C2152" s="587"/>
      <c r="D2152" s="587"/>
      <c r="E2152" s="587"/>
      <c r="F2152" s="587"/>
    </row>
    <row r="2153" spans="1:6" s="215" customFormat="1" x14ac:dyDescent="0.3">
      <c r="A2153" s="91" t="s">
        <v>46</v>
      </c>
      <c r="B2153" s="587"/>
      <c r="C2153" s="587"/>
      <c r="D2153" s="587"/>
      <c r="E2153" s="91" t="s">
        <v>1093</v>
      </c>
      <c r="F2153" s="587"/>
    </row>
    <row r="2154" spans="1:6" s="215" customFormat="1" x14ac:dyDescent="0.3">
      <c r="A2154" s="216"/>
      <c r="B2154" s="588" t="s">
        <v>17</v>
      </c>
      <c r="C2154" s="1346" t="s">
        <v>416</v>
      </c>
      <c r="D2154" s="1347"/>
      <c r="E2154" s="1348"/>
      <c r="F2154" s="217"/>
    </row>
    <row r="2155" spans="1:6" s="215" customFormat="1" x14ac:dyDescent="0.3">
      <c r="A2155" s="218" t="s">
        <v>47</v>
      </c>
      <c r="B2155" s="589" t="s">
        <v>113</v>
      </c>
      <c r="C2155" s="216" t="s">
        <v>114</v>
      </c>
      <c r="D2155" s="216" t="s">
        <v>115</v>
      </c>
      <c r="E2155" s="216" t="s">
        <v>116</v>
      </c>
      <c r="F2155" s="220" t="s">
        <v>48</v>
      </c>
    </row>
    <row r="2156" spans="1:6" s="215" customFormat="1" x14ac:dyDescent="0.3">
      <c r="A2156" s="590"/>
      <c r="B2156" s="589" t="s">
        <v>188</v>
      </c>
      <c r="C2156" s="219" t="s">
        <v>117</v>
      </c>
      <c r="D2156" s="219" t="s">
        <v>118</v>
      </c>
      <c r="E2156" s="219" t="s">
        <v>119</v>
      </c>
      <c r="F2156" s="591"/>
    </row>
    <row r="2157" spans="1:6" s="215" customFormat="1" ht="19.5" thickBot="1" x14ac:dyDescent="0.35">
      <c r="A2157" s="592" t="s">
        <v>540</v>
      </c>
      <c r="B2157" s="241" t="s">
        <v>1067</v>
      </c>
      <c r="C2157" s="221" t="s">
        <v>431</v>
      </c>
      <c r="D2157" s="221"/>
      <c r="E2157" s="738">
        <f>E2159+E2163</f>
        <v>20098</v>
      </c>
      <c r="F2157" s="593"/>
    </row>
    <row r="2158" spans="1:6" s="215" customFormat="1" ht="19.5" thickTop="1" x14ac:dyDescent="0.3">
      <c r="A2158" s="594" t="s">
        <v>588</v>
      </c>
      <c r="B2158" s="246" t="s">
        <v>830</v>
      </c>
      <c r="C2158" s="223">
        <f>SUM(C2159:C2175)</f>
        <v>0</v>
      </c>
      <c r="D2158" s="223"/>
      <c r="E2158" s="223">
        <f>E2159</f>
        <v>7200</v>
      </c>
      <c r="F2158" s="595"/>
    </row>
    <row r="2159" spans="1:6" s="215" customFormat="1" x14ac:dyDescent="0.3">
      <c r="A2159" s="290" t="s">
        <v>932</v>
      </c>
      <c r="B2159" s="247" t="s">
        <v>431</v>
      </c>
      <c r="C2159" s="248"/>
      <c r="D2159" s="248"/>
      <c r="E2159" s="248">
        <v>7200</v>
      </c>
      <c r="F2159" s="291" t="s">
        <v>1709</v>
      </c>
    </row>
    <row r="2160" spans="1:6" s="215" customFormat="1" x14ac:dyDescent="0.3">
      <c r="A2160" s="607"/>
      <c r="B2160" s="243"/>
      <c r="C2160" s="225"/>
      <c r="D2160" s="226"/>
      <c r="E2160" s="226"/>
      <c r="F2160" s="601" t="s">
        <v>1710</v>
      </c>
    </row>
    <row r="2161" spans="1:6" s="215" customFormat="1" x14ac:dyDescent="0.3">
      <c r="A2161" s="607"/>
      <c r="B2161" s="243"/>
      <c r="C2161" s="225"/>
      <c r="D2161" s="226"/>
      <c r="E2161" s="226"/>
      <c r="F2161" s="618"/>
    </row>
    <row r="2162" spans="1:6" s="215" customFormat="1" ht="26.25" x14ac:dyDescent="0.4">
      <c r="A2162" s="590"/>
      <c r="B2162" s="300"/>
      <c r="C2162" s="229"/>
      <c r="D2162" s="287"/>
      <c r="E2162" s="737"/>
      <c r="F2162" s="657"/>
    </row>
    <row r="2163" spans="1:6" s="215" customFormat="1" x14ac:dyDescent="0.3">
      <c r="A2163" s="594" t="s">
        <v>847</v>
      </c>
      <c r="B2163" s="246" t="s">
        <v>830</v>
      </c>
      <c r="C2163" s="223">
        <f>SUM(C2164:C2178)</f>
        <v>0</v>
      </c>
      <c r="D2163" s="223"/>
      <c r="E2163" s="223">
        <f>E2164</f>
        <v>12898</v>
      </c>
      <c r="F2163" s="595"/>
    </row>
    <row r="2164" spans="1:6" s="215" customFormat="1" x14ac:dyDescent="0.3">
      <c r="A2164" s="607" t="s">
        <v>1707</v>
      </c>
      <c r="B2164" s="225"/>
      <c r="C2164" s="225"/>
      <c r="D2164" s="226"/>
      <c r="E2164" s="226">
        <v>12898</v>
      </c>
      <c r="F2164" s="618" t="s">
        <v>1702</v>
      </c>
    </row>
    <row r="2165" spans="1:6" s="215" customFormat="1" x14ac:dyDescent="0.3">
      <c r="A2165" s="607"/>
      <c r="B2165" s="225"/>
      <c r="C2165" s="225"/>
      <c r="D2165" s="226"/>
      <c r="E2165" s="226"/>
      <c r="F2165" s="618" t="s">
        <v>1703</v>
      </c>
    </row>
    <row r="2166" spans="1:6" s="215" customFormat="1" x14ac:dyDescent="0.3">
      <c r="A2166" s="607"/>
      <c r="B2166" s="225"/>
      <c r="C2166" s="225"/>
      <c r="D2166" s="226"/>
      <c r="E2166" s="226"/>
      <c r="F2166" s="618" t="s">
        <v>1704</v>
      </c>
    </row>
    <row r="2167" spans="1:6" s="215" customFormat="1" x14ac:dyDescent="0.3">
      <c r="A2167" s="607"/>
      <c r="B2167" s="225"/>
      <c r="C2167" s="225"/>
      <c r="D2167" s="226"/>
      <c r="E2167" s="226"/>
      <c r="F2167" s="618" t="s">
        <v>1705</v>
      </c>
    </row>
    <row r="2168" spans="1:6" s="215" customFormat="1" x14ac:dyDescent="0.3">
      <c r="A2168" s="607"/>
      <c r="B2168" s="225"/>
      <c r="C2168" s="225"/>
      <c r="D2168" s="226"/>
      <c r="E2168" s="226"/>
      <c r="F2168" s="618" t="s">
        <v>1095</v>
      </c>
    </row>
    <row r="2169" spans="1:6" s="215" customFormat="1" x14ac:dyDescent="0.3">
      <c r="A2169" s="607"/>
      <c r="B2169" s="225"/>
      <c r="C2169" s="225"/>
      <c r="D2169" s="226"/>
      <c r="E2169" s="226"/>
      <c r="F2169" s="618" t="s">
        <v>1094</v>
      </c>
    </row>
    <row r="2170" spans="1:6" s="215" customFormat="1" x14ac:dyDescent="0.3">
      <c r="A2170" s="607"/>
      <c r="B2170" s="225"/>
      <c r="C2170" s="225"/>
      <c r="D2170" s="226"/>
      <c r="E2170" s="226"/>
      <c r="F2170" s="618" t="s">
        <v>1706</v>
      </c>
    </row>
    <row r="2171" spans="1:6" s="215" customFormat="1" x14ac:dyDescent="0.3">
      <c r="A2171" s="607"/>
      <c r="B2171" s="225"/>
      <c r="C2171" s="225"/>
      <c r="D2171" s="226"/>
      <c r="E2171" s="226"/>
      <c r="F2171" s="618" t="s">
        <v>1708</v>
      </c>
    </row>
    <row r="2172" spans="1:6" s="215" customFormat="1" x14ac:dyDescent="0.3">
      <c r="A2172" s="607"/>
      <c r="B2172" s="225"/>
      <c r="C2172" s="225"/>
      <c r="D2172" s="226"/>
      <c r="E2172" s="226"/>
      <c r="F2172" s="618"/>
    </row>
    <row r="2173" spans="1:6" s="215" customFormat="1" x14ac:dyDescent="0.3">
      <c r="A2173" s="607"/>
      <c r="B2173" s="225"/>
      <c r="C2173" s="225"/>
      <c r="D2173" s="226"/>
      <c r="E2173" s="226"/>
      <c r="F2173" s="618"/>
    </row>
    <row r="2174" spans="1:6" s="215" customFormat="1" x14ac:dyDescent="0.3">
      <c r="A2174" s="607"/>
      <c r="B2174" s="225"/>
      <c r="C2174" s="225"/>
      <c r="D2174" s="226"/>
      <c r="E2174" s="226"/>
      <c r="F2174" s="618"/>
    </row>
    <row r="2175" spans="1:6" s="215" customFormat="1" x14ac:dyDescent="0.3">
      <c r="A2175" s="607"/>
      <c r="B2175" s="225"/>
      <c r="C2175" s="225"/>
      <c r="D2175" s="226"/>
      <c r="E2175" s="226"/>
      <c r="F2175" s="618"/>
    </row>
    <row r="2176" spans="1:6" s="215" customFormat="1" x14ac:dyDescent="0.3">
      <c r="A2176" s="599"/>
      <c r="B2176" s="227"/>
      <c r="C2176" s="227"/>
      <c r="D2176" s="228"/>
      <c r="E2176" s="228"/>
      <c r="F2176" s="602"/>
    </row>
    <row r="2177" spans="1:6" s="215" customFormat="1" x14ac:dyDescent="0.3">
      <c r="A2177" s="599"/>
      <c r="B2177" s="227"/>
      <c r="C2177" s="227"/>
      <c r="D2177" s="228"/>
      <c r="E2177" s="228"/>
      <c r="F2177" s="602"/>
    </row>
    <row r="2178" spans="1:6" s="215" customFormat="1" x14ac:dyDescent="0.3">
      <c r="A2178" s="599"/>
      <c r="B2178" s="227"/>
      <c r="C2178" s="227"/>
      <c r="D2178" s="228"/>
      <c r="E2178" s="228"/>
      <c r="F2178" s="602"/>
    </row>
    <row r="2179" spans="1:6" s="215" customFormat="1" x14ac:dyDescent="0.3">
      <c r="A2179" s="233" t="s">
        <v>6</v>
      </c>
      <c r="B2179" s="637" t="s">
        <v>580</v>
      </c>
      <c r="C2179" s="234" t="s">
        <v>431</v>
      </c>
      <c r="D2179" s="234"/>
      <c r="E2179" s="234">
        <v>20098</v>
      </c>
      <c r="F2179" s="603"/>
    </row>
    <row r="2180" spans="1:6" s="215" customFormat="1" x14ac:dyDescent="0.3">
      <c r="A2180" s="552"/>
      <c r="B2180" s="659"/>
      <c r="C2180" s="239"/>
      <c r="D2180" s="239"/>
      <c r="E2180" s="239"/>
      <c r="F2180" s="91"/>
    </row>
    <row r="2181" spans="1:6" s="215" customFormat="1" x14ac:dyDescent="0.3">
      <c r="A2181" s="889"/>
      <c r="B2181" s="659"/>
      <c r="C2181" s="239"/>
      <c r="D2181" s="239"/>
      <c r="E2181" s="239"/>
      <c r="F2181" s="91"/>
    </row>
    <row r="2182" spans="1:6" s="215" customFormat="1" x14ac:dyDescent="0.3">
      <c r="A2182" s="889"/>
      <c r="B2182" s="659"/>
      <c r="C2182" s="239"/>
      <c r="D2182" s="239"/>
      <c r="E2182" s="239"/>
      <c r="F2182" s="91"/>
    </row>
    <row r="2183" spans="1:6" s="215" customFormat="1" x14ac:dyDescent="0.3">
      <c r="A2183" s="889"/>
      <c r="B2183" s="659"/>
      <c r="C2183" s="239"/>
      <c r="D2183" s="239"/>
      <c r="E2183" s="239"/>
      <c r="F2183" s="91"/>
    </row>
    <row r="2184" spans="1:6" s="215" customFormat="1" x14ac:dyDescent="0.3">
      <c r="A2184" s="889"/>
      <c r="B2184" s="659"/>
      <c r="C2184" s="239"/>
      <c r="D2184" s="239"/>
      <c r="E2184" s="239"/>
      <c r="F2184" s="91"/>
    </row>
    <row r="2185" spans="1:6" s="215" customFormat="1" x14ac:dyDescent="0.3">
      <c r="A2185" s="889"/>
      <c r="B2185" s="659"/>
      <c r="C2185" s="239"/>
      <c r="D2185" s="239"/>
      <c r="E2185" s="239"/>
      <c r="F2185" s="91"/>
    </row>
    <row r="2186" spans="1:6" s="215" customFormat="1" x14ac:dyDescent="0.3">
      <c r="A2186" s="889"/>
      <c r="B2186" s="659"/>
      <c r="C2186" s="239"/>
      <c r="D2186" s="239"/>
      <c r="E2186" s="239"/>
      <c r="F2186" s="91"/>
    </row>
    <row r="2187" spans="1:6" s="215" customFormat="1" x14ac:dyDescent="0.3">
      <c r="A2187" s="889"/>
      <c r="B2187" s="659"/>
      <c r="C2187" s="239"/>
      <c r="D2187" s="239"/>
      <c r="E2187" s="239"/>
      <c r="F2187" s="91"/>
    </row>
    <row r="2188" spans="1:6" s="215" customFormat="1" x14ac:dyDescent="0.3">
      <c r="A2188" s="889"/>
      <c r="B2188" s="659"/>
      <c r="C2188" s="239"/>
      <c r="D2188" s="239"/>
      <c r="E2188" s="239"/>
      <c r="F2188" s="91"/>
    </row>
    <row r="2189" spans="1:6" s="215" customFormat="1" x14ac:dyDescent="0.3">
      <c r="A2189" s="889"/>
      <c r="B2189" s="659"/>
      <c r="C2189" s="239"/>
      <c r="D2189" s="239"/>
      <c r="E2189" s="239"/>
      <c r="F2189" s="91"/>
    </row>
    <row r="2190" spans="1:6" s="215" customFormat="1" x14ac:dyDescent="0.3">
      <c r="A2190" s="889"/>
      <c r="B2190" s="659"/>
      <c r="C2190" s="239"/>
      <c r="D2190" s="239"/>
      <c r="E2190" s="239"/>
      <c r="F2190" s="91"/>
    </row>
    <row r="2191" spans="1:6" s="215" customFormat="1" x14ac:dyDescent="0.3">
      <c r="A2191" s="889"/>
      <c r="B2191" s="659"/>
      <c r="C2191" s="239"/>
      <c r="D2191" s="239"/>
      <c r="E2191" s="239"/>
      <c r="F2191" s="91"/>
    </row>
    <row r="2192" spans="1:6" s="215" customFormat="1" x14ac:dyDescent="0.3">
      <c r="A2192" s="889"/>
      <c r="B2192" s="659"/>
      <c r="C2192" s="239"/>
      <c r="D2192" s="239"/>
      <c r="E2192" s="239"/>
      <c r="F2192" s="91"/>
    </row>
    <row r="2193" spans="1:6" s="215" customFormat="1" x14ac:dyDescent="0.3">
      <c r="A2193" s="889"/>
      <c r="B2193" s="659"/>
      <c r="C2193" s="239"/>
      <c r="D2193" s="239"/>
      <c r="E2193" s="239"/>
      <c r="F2193" s="91"/>
    </row>
    <row r="2194" spans="1:6" s="215" customFormat="1" x14ac:dyDescent="0.3">
      <c r="A2194" s="889"/>
      <c r="B2194" s="659"/>
      <c r="C2194" s="239"/>
      <c r="D2194" s="239"/>
      <c r="E2194" s="239"/>
      <c r="F2194" s="91"/>
    </row>
    <row r="2195" spans="1:6" s="215" customFormat="1" x14ac:dyDescent="0.3">
      <c r="A2195" s="1345" t="s">
        <v>127</v>
      </c>
      <c r="B2195" s="1345"/>
      <c r="C2195" s="1345"/>
      <c r="D2195" s="1345"/>
      <c r="E2195" s="1345"/>
      <c r="F2195" s="1345"/>
    </row>
    <row r="2196" spans="1:6" s="215" customFormat="1" x14ac:dyDescent="0.3">
      <c r="A2196" s="1344" t="s">
        <v>415</v>
      </c>
      <c r="B2196" s="1344"/>
      <c r="C2196" s="1344"/>
      <c r="D2196" s="1344"/>
      <c r="E2196" s="1344"/>
      <c r="F2196" s="1344"/>
    </row>
    <row r="2197" spans="1:6" s="215" customFormat="1" x14ac:dyDescent="0.3">
      <c r="A2197" s="1344" t="s">
        <v>45</v>
      </c>
      <c r="B2197" s="1344"/>
      <c r="C2197" s="1344"/>
      <c r="D2197" s="1344"/>
      <c r="E2197" s="1344"/>
      <c r="F2197" s="1344"/>
    </row>
    <row r="2198" spans="1:6" s="215" customFormat="1" x14ac:dyDescent="0.3">
      <c r="A2198" s="214" t="s">
        <v>534</v>
      </c>
      <c r="B2198" s="91"/>
      <c r="C2198" s="552"/>
      <c r="D2198" s="552"/>
      <c r="E2198" s="552"/>
      <c r="F2198" s="552"/>
    </row>
    <row r="2199" spans="1:6" s="215" customFormat="1" x14ac:dyDescent="0.3">
      <c r="A2199" s="214" t="s">
        <v>535</v>
      </c>
      <c r="B2199" s="91"/>
      <c r="C2199" s="552"/>
      <c r="D2199" s="552"/>
      <c r="E2199" s="552"/>
      <c r="F2199" s="552"/>
    </row>
    <row r="2200" spans="1:6" s="215" customFormat="1" x14ac:dyDescent="0.3">
      <c r="A2200" s="214" t="s">
        <v>536</v>
      </c>
      <c r="B2200" s="91"/>
      <c r="C2200" s="552"/>
      <c r="D2200" s="552"/>
      <c r="E2200" s="552"/>
      <c r="F2200" s="552"/>
    </row>
    <row r="2201" spans="1:6" s="215" customFormat="1" x14ac:dyDescent="0.3">
      <c r="A2201" s="214" t="s">
        <v>650</v>
      </c>
      <c r="B2201" s="91"/>
      <c r="C2201" s="552"/>
      <c r="D2201" s="552"/>
      <c r="E2201" s="552"/>
      <c r="F2201" s="552"/>
    </row>
    <row r="2202" spans="1:6" s="215" customFormat="1" x14ac:dyDescent="0.3">
      <c r="A2202" s="91" t="s">
        <v>2155</v>
      </c>
      <c r="B2202" s="658"/>
      <c r="C2202" s="658"/>
      <c r="D2202" s="658"/>
      <c r="E2202" s="91" t="s">
        <v>981</v>
      </c>
      <c r="F2202" s="587"/>
    </row>
    <row r="2203" spans="1:6" s="215" customFormat="1" x14ac:dyDescent="0.3">
      <c r="A2203" s="91" t="s">
        <v>46</v>
      </c>
      <c r="B2203" s="587"/>
      <c r="C2203" s="587"/>
      <c r="D2203" s="587"/>
      <c r="E2203" s="587"/>
      <c r="F2203" s="587"/>
    </row>
    <row r="2204" spans="1:6" s="215" customFormat="1" x14ac:dyDescent="0.3">
      <c r="A2204" s="216"/>
      <c r="B2204" s="588" t="s">
        <v>17</v>
      </c>
      <c r="C2204" s="1346" t="s">
        <v>416</v>
      </c>
      <c r="D2204" s="1347"/>
      <c r="E2204" s="1348"/>
      <c r="F2204" s="217"/>
    </row>
    <row r="2205" spans="1:6" s="215" customFormat="1" x14ac:dyDescent="0.3">
      <c r="A2205" s="218" t="s">
        <v>47</v>
      </c>
      <c r="B2205" s="589" t="s">
        <v>113</v>
      </c>
      <c r="C2205" s="216" t="s">
        <v>114</v>
      </c>
      <c r="D2205" s="216" t="s">
        <v>115</v>
      </c>
      <c r="E2205" s="216" t="s">
        <v>116</v>
      </c>
      <c r="F2205" s="220" t="s">
        <v>48</v>
      </c>
    </row>
    <row r="2206" spans="1:6" s="215" customFormat="1" x14ac:dyDescent="0.3">
      <c r="A2206" s="590"/>
      <c r="B2206" s="589" t="s">
        <v>188</v>
      </c>
      <c r="C2206" s="219" t="s">
        <v>117</v>
      </c>
      <c r="D2206" s="219" t="s">
        <v>118</v>
      </c>
      <c r="E2206" s="219" t="s">
        <v>119</v>
      </c>
      <c r="F2206" s="591"/>
    </row>
    <row r="2207" spans="1:6" s="215" customFormat="1" ht="19.5" thickBot="1" x14ac:dyDescent="0.35">
      <c r="A2207" s="592" t="s">
        <v>540</v>
      </c>
      <c r="B2207" s="221" t="s">
        <v>431</v>
      </c>
      <c r="C2207" s="221" t="s">
        <v>431</v>
      </c>
      <c r="D2207" s="221">
        <v>15040</v>
      </c>
      <c r="E2207" s="221" t="s">
        <v>431</v>
      </c>
      <c r="F2207" s="593"/>
    </row>
    <row r="2208" spans="1:6" s="215" customFormat="1" ht="19.5" thickTop="1" x14ac:dyDescent="0.3">
      <c r="A2208" s="594" t="s">
        <v>588</v>
      </c>
      <c r="B2208" s="223" t="s">
        <v>431</v>
      </c>
      <c r="C2208" s="223"/>
      <c r="D2208" s="224">
        <v>7200</v>
      </c>
      <c r="E2208" s="224"/>
      <c r="F2208" s="595" t="s">
        <v>431</v>
      </c>
    </row>
    <row r="2209" spans="1:6" s="215" customFormat="1" x14ac:dyDescent="0.3">
      <c r="A2209" s="596" t="s">
        <v>589</v>
      </c>
      <c r="B2209" s="248" t="s">
        <v>42</v>
      </c>
      <c r="C2209" s="225"/>
      <c r="D2209" s="226">
        <v>7200</v>
      </c>
      <c r="E2209" s="226"/>
      <c r="F2209" s="293" t="s">
        <v>1834</v>
      </c>
    </row>
    <row r="2210" spans="1:6" s="215" customFormat="1" x14ac:dyDescent="0.3">
      <c r="A2210" s="598" t="s">
        <v>431</v>
      </c>
      <c r="B2210" s="232"/>
      <c r="C2210" s="227"/>
      <c r="D2210" s="228" t="s">
        <v>431</v>
      </c>
      <c r="E2210" s="228"/>
      <c r="F2210" s="654" t="s">
        <v>1835</v>
      </c>
    </row>
    <row r="2211" spans="1:6" s="215" customFormat="1" x14ac:dyDescent="0.3">
      <c r="A2211" s="599"/>
      <c r="B2211" s="227"/>
      <c r="C2211" s="227"/>
      <c r="D2211" s="228"/>
      <c r="E2211" s="228"/>
      <c r="F2211" s="597" t="s">
        <v>431</v>
      </c>
    </row>
    <row r="2212" spans="1:6" s="215" customFormat="1" x14ac:dyDescent="0.3">
      <c r="A2212" s="594" t="s">
        <v>590</v>
      </c>
      <c r="B2212" s="223"/>
      <c r="C2212" s="223" t="s">
        <v>431</v>
      </c>
      <c r="D2212" s="223">
        <v>7840</v>
      </c>
      <c r="E2212" s="223" t="s">
        <v>431</v>
      </c>
      <c r="F2212" s="595" t="s">
        <v>431</v>
      </c>
    </row>
    <row r="2213" spans="1:6" s="215" customFormat="1" x14ac:dyDescent="0.3">
      <c r="A2213" s="599" t="s">
        <v>781</v>
      </c>
      <c r="B2213" s="250"/>
      <c r="C2213" s="227"/>
      <c r="D2213" s="228">
        <f>2640+3200+2000</f>
        <v>7840</v>
      </c>
      <c r="E2213" s="228"/>
      <c r="F2213" s="597" t="s">
        <v>982</v>
      </c>
    </row>
    <row r="2214" spans="1:6" s="215" customFormat="1" x14ac:dyDescent="0.3">
      <c r="A2214" s="599"/>
      <c r="B2214" s="232"/>
      <c r="C2214" s="227"/>
      <c r="D2214" s="228"/>
      <c r="E2214" s="228"/>
      <c r="F2214" s="597" t="s">
        <v>983</v>
      </c>
    </row>
    <row r="2215" spans="1:6" s="215" customFormat="1" x14ac:dyDescent="0.3">
      <c r="A2215" s="599"/>
      <c r="B2215" s="227"/>
      <c r="C2215" s="227"/>
      <c r="D2215" s="228"/>
      <c r="E2215" s="228"/>
      <c r="F2215" s="601" t="s">
        <v>984</v>
      </c>
    </row>
    <row r="2216" spans="1:6" s="215" customFormat="1" x14ac:dyDescent="0.3">
      <c r="A2216" s="599"/>
      <c r="B2216" s="227"/>
      <c r="C2216" s="227"/>
      <c r="D2216" s="228"/>
      <c r="E2216" s="228"/>
      <c r="F2216" s="601" t="s">
        <v>1943</v>
      </c>
    </row>
    <row r="2217" spans="1:6" s="215" customFormat="1" x14ac:dyDescent="0.3">
      <c r="A2217" s="599"/>
      <c r="B2217" s="227"/>
      <c r="C2217" s="227"/>
      <c r="D2217" s="228"/>
      <c r="E2217" s="228"/>
      <c r="F2217" s="601" t="s">
        <v>985</v>
      </c>
    </row>
    <row r="2218" spans="1:6" s="215" customFormat="1" x14ac:dyDescent="0.3">
      <c r="A2218" s="599"/>
      <c r="B2218" s="227"/>
      <c r="C2218" s="227"/>
      <c r="D2218" s="228"/>
      <c r="E2218" s="228"/>
      <c r="F2218" s="601" t="s">
        <v>980</v>
      </c>
    </row>
    <row r="2219" spans="1:6" s="215" customFormat="1" x14ac:dyDescent="0.3">
      <c r="A2219" s="599"/>
      <c r="B2219" s="227"/>
      <c r="C2219" s="227"/>
      <c r="D2219" s="228"/>
      <c r="E2219" s="228"/>
      <c r="F2219" s="601" t="s">
        <v>1944</v>
      </c>
    </row>
    <row r="2220" spans="1:6" s="215" customFormat="1" x14ac:dyDescent="0.3">
      <c r="A2220" s="599"/>
      <c r="B2220" s="227"/>
      <c r="C2220" s="227"/>
      <c r="D2220" s="228"/>
      <c r="E2220" s="228"/>
      <c r="F2220" s="601" t="s">
        <v>1945</v>
      </c>
    </row>
    <row r="2221" spans="1:6" s="215" customFormat="1" x14ac:dyDescent="0.3">
      <c r="A2221" s="599"/>
      <c r="B2221" s="227"/>
      <c r="C2221" s="227"/>
      <c r="D2221" s="228"/>
      <c r="E2221" s="228"/>
      <c r="F2221" s="601"/>
    </row>
    <row r="2222" spans="1:6" s="215" customFormat="1" x14ac:dyDescent="0.3">
      <c r="A2222" s="599"/>
      <c r="B2222" s="227"/>
      <c r="C2222" s="227"/>
      <c r="D2222" s="228"/>
      <c r="E2222" s="228"/>
      <c r="F2222" s="601"/>
    </row>
    <row r="2223" spans="1:6" s="215" customFormat="1" x14ac:dyDescent="0.3">
      <c r="A2223" s="599"/>
      <c r="B2223" s="227"/>
      <c r="C2223" s="227"/>
      <c r="D2223" s="228"/>
      <c r="E2223" s="228"/>
      <c r="F2223" s="601"/>
    </row>
    <row r="2224" spans="1:6" s="215" customFormat="1" x14ac:dyDescent="0.3">
      <c r="A2224" s="599"/>
      <c r="B2224" s="227"/>
      <c r="C2224" s="227"/>
      <c r="D2224" s="228"/>
      <c r="E2224" s="228"/>
      <c r="F2224" s="601"/>
    </row>
    <row r="2225" spans="1:6" s="215" customFormat="1" x14ac:dyDescent="0.3">
      <c r="A2225" s="599"/>
      <c r="B2225" s="227"/>
      <c r="C2225" s="227"/>
      <c r="D2225" s="228"/>
      <c r="E2225" s="228"/>
      <c r="F2225" s="602"/>
    </row>
    <row r="2226" spans="1:6" s="215" customFormat="1" x14ac:dyDescent="0.3">
      <c r="A2226" s="233" t="s">
        <v>6</v>
      </c>
      <c r="B2226" s="234">
        <v>30000</v>
      </c>
      <c r="C2226" s="223" t="s">
        <v>431</v>
      </c>
      <c r="D2226" s="234">
        <v>15040</v>
      </c>
      <c r="E2226" s="223" t="s">
        <v>431</v>
      </c>
      <c r="F2226" s="603"/>
    </row>
    <row r="2227" spans="1:6" s="215" customFormat="1" x14ac:dyDescent="0.3">
      <c r="A2227" s="552"/>
      <c r="B2227" s="239"/>
      <c r="C2227" s="249"/>
      <c r="D2227" s="239"/>
      <c r="E2227" s="249"/>
      <c r="F2227" s="91"/>
    </row>
    <row r="2228" spans="1:6" s="215" customFormat="1" x14ac:dyDescent="0.3">
      <c r="A2228" s="552"/>
      <c r="B2228" s="239"/>
      <c r="C2228" s="249"/>
      <c r="D2228" s="239"/>
      <c r="E2228" s="249"/>
      <c r="F2228" s="91"/>
    </row>
    <row r="2229" spans="1:6" s="215" customFormat="1" x14ac:dyDescent="0.3">
      <c r="A2229" s="889"/>
      <c r="B2229" s="239"/>
      <c r="C2229" s="249"/>
      <c r="D2229" s="239"/>
      <c r="E2229" s="249"/>
      <c r="F2229" s="91"/>
    </row>
    <row r="2230" spans="1:6" s="215" customFormat="1" x14ac:dyDescent="0.3">
      <c r="A2230" s="889"/>
      <c r="B2230" s="239"/>
      <c r="C2230" s="249"/>
      <c r="D2230" s="239"/>
      <c r="E2230" s="249"/>
      <c r="F2230" s="91"/>
    </row>
    <row r="2231" spans="1:6" s="215" customFormat="1" x14ac:dyDescent="0.3">
      <c r="A2231" s="889"/>
      <c r="B2231" s="239"/>
      <c r="C2231" s="249"/>
      <c r="D2231" s="239"/>
      <c r="E2231" s="249"/>
      <c r="F2231" s="91"/>
    </row>
    <row r="2232" spans="1:6" s="215" customFormat="1" x14ac:dyDescent="0.3">
      <c r="A2232" s="889"/>
      <c r="B2232" s="239"/>
      <c r="C2232" s="249"/>
      <c r="D2232" s="239"/>
      <c r="E2232" s="249"/>
      <c r="F2232" s="91"/>
    </row>
    <row r="2233" spans="1:6" s="215" customFormat="1" x14ac:dyDescent="0.3">
      <c r="A2233" s="889"/>
      <c r="B2233" s="239"/>
      <c r="C2233" s="249"/>
      <c r="D2233" s="239"/>
      <c r="E2233" s="249"/>
      <c r="F2233" s="91"/>
    </row>
    <row r="2234" spans="1:6" s="215" customFormat="1" x14ac:dyDescent="0.3">
      <c r="A2234" s="889"/>
      <c r="B2234" s="239"/>
      <c r="C2234" s="249"/>
      <c r="D2234" s="239"/>
      <c r="E2234" s="249"/>
      <c r="F2234" s="91"/>
    </row>
    <row r="2235" spans="1:6" s="215" customFormat="1" x14ac:dyDescent="0.3">
      <c r="A2235" s="889"/>
      <c r="B2235" s="239"/>
      <c r="C2235" s="249"/>
      <c r="D2235" s="239"/>
      <c r="E2235" s="249"/>
      <c r="F2235" s="91"/>
    </row>
    <row r="2236" spans="1:6" s="215" customFormat="1" x14ac:dyDescent="0.3">
      <c r="A2236" s="889"/>
      <c r="B2236" s="239"/>
      <c r="C2236" s="249"/>
      <c r="D2236" s="239"/>
      <c r="E2236" s="249"/>
      <c r="F2236" s="91"/>
    </row>
    <row r="2237" spans="1:6" s="215" customFormat="1" x14ac:dyDescent="0.3">
      <c r="A2237" s="889"/>
      <c r="B2237" s="239"/>
      <c r="C2237" s="249"/>
      <c r="D2237" s="239"/>
      <c r="E2237" s="249"/>
      <c r="F2237" s="91"/>
    </row>
    <row r="2238" spans="1:6" s="215" customFormat="1" x14ac:dyDescent="0.3">
      <c r="A2238" s="889"/>
      <c r="B2238" s="239"/>
      <c r="C2238" s="249"/>
      <c r="D2238" s="239"/>
      <c r="E2238" s="249"/>
      <c r="F2238" s="91"/>
    </row>
    <row r="2239" spans="1:6" s="215" customFormat="1" x14ac:dyDescent="0.3">
      <c r="A2239" s="889"/>
      <c r="B2239" s="239"/>
      <c r="C2239" s="249"/>
      <c r="D2239" s="239"/>
      <c r="E2239" s="249"/>
      <c r="F2239" s="91"/>
    </row>
    <row r="2240" spans="1:6" s="215" customFormat="1" x14ac:dyDescent="0.3">
      <c r="A2240" s="889"/>
      <c r="B2240" s="239"/>
      <c r="C2240" s="249"/>
      <c r="D2240" s="239"/>
      <c r="E2240" s="249"/>
      <c r="F2240" s="91"/>
    </row>
    <row r="2241" spans="1:6" s="215" customFormat="1" x14ac:dyDescent="0.3">
      <c r="A2241" s="889"/>
      <c r="B2241" s="239"/>
      <c r="C2241" s="249"/>
      <c r="D2241" s="239"/>
      <c r="E2241" s="249"/>
      <c r="F2241" s="91"/>
    </row>
    <row r="2242" spans="1:6" s="215" customFormat="1" x14ac:dyDescent="0.3">
      <c r="A2242" s="889"/>
      <c r="B2242" s="239"/>
      <c r="C2242" s="249"/>
      <c r="D2242" s="239"/>
      <c r="E2242" s="249"/>
      <c r="F2242" s="91"/>
    </row>
    <row r="2243" spans="1:6" s="215" customFormat="1" x14ac:dyDescent="0.3">
      <c r="A2243" s="889"/>
      <c r="B2243" s="239"/>
      <c r="C2243" s="249"/>
      <c r="D2243" s="239"/>
      <c r="E2243" s="249"/>
      <c r="F2243" s="91"/>
    </row>
    <row r="2244" spans="1:6" s="215" customFormat="1" x14ac:dyDescent="0.3">
      <c r="A2244" s="889"/>
      <c r="B2244" s="239"/>
      <c r="C2244" s="249"/>
      <c r="D2244" s="239"/>
      <c r="E2244" s="249"/>
      <c r="F2244" s="91"/>
    </row>
    <row r="2245" spans="1:6" s="215" customFormat="1" x14ac:dyDescent="0.3">
      <c r="A2245" s="1345" t="s">
        <v>127</v>
      </c>
      <c r="B2245" s="1345"/>
      <c r="C2245" s="1345"/>
      <c r="D2245" s="1345"/>
      <c r="E2245" s="1345"/>
      <c r="F2245" s="1345"/>
    </row>
    <row r="2246" spans="1:6" s="215" customFormat="1" x14ac:dyDescent="0.3">
      <c r="A2246" s="1344" t="s">
        <v>415</v>
      </c>
      <c r="B2246" s="1344"/>
      <c r="C2246" s="1344"/>
      <c r="D2246" s="1344"/>
      <c r="E2246" s="1344"/>
      <c r="F2246" s="1344"/>
    </row>
    <row r="2247" spans="1:6" s="215" customFormat="1" x14ac:dyDescent="0.3">
      <c r="A2247" s="1344" t="s">
        <v>45</v>
      </c>
      <c r="B2247" s="1344"/>
      <c r="C2247" s="1344"/>
      <c r="D2247" s="1344"/>
      <c r="E2247" s="1344"/>
      <c r="F2247" s="1344"/>
    </row>
    <row r="2248" spans="1:6" s="215" customFormat="1" x14ac:dyDescent="0.3">
      <c r="A2248" s="214" t="s">
        <v>534</v>
      </c>
      <c r="B2248" s="91"/>
      <c r="C2248" s="552"/>
      <c r="D2248" s="552"/>
      <c r="E2248" s="552"/>
      <c r="F2248" s="552"/>
    </row>
    <row r="2249" spans="1:6" s="215" customFormat="1" x14ac:dyDescent="0.3">
      <c r="A2249" s="214" t="s">
        <v>535</v>
      </c>
      <c r="B2249" s="91"/>
      <c r="C2249" s="552"/>
      <c r="D2249" s="552"/>
      <c r="E2249" s="552"/>
      <c r="F2249" s="552"/>
    </row>
    <row r="2250" spans="1:6" s="215" customFormat="1" x14ac:dyDescent="0.3">
      <c r="A2250" s="214" t="s">
        <v>536</v>
      </c>
      <c r="B2250" s="91"/>
      <c r="C2250" s="552"/>
      <c r="D2250" s="552"/>
      <c r="E2250" s="552"/>
      <c r="F2250" s="552"/>
    </row>
    <row r="2251" spans="1:6" s="215" customFormat="1" x14ac:dyDescent="0.3">
      <c r="A2251" s="214" t="s">
        <v>650</v>
      </c>
      <c r="B2251" s="91"/>
      <c r="C2251" s="552"/>
      <c r="D2251" s="552"/>
      <c r="E2251" s="552"/>
      <c r="F2251" s="552"/>
    </row>
    <row r="2252" spans="1:6" s="215" customFormat="1" x14ac:dyDescent="0.3">
      <c r="A2252" s="91" t="s">
        <v>2156</v>
      </c>
      <c r="B2252" s="658"/>
      <c r="C2252" s="658"/>
      <c r="D2252" s="658"/>
      <c r="E2252" s="91" t="s">
        <v>981</v>
      </c>
      <c r="F2252" s="587"/>
    </row>
    <row r="2253" spans="1:6" s="215" customFormat="1" x14ac:dyDescent="0.3">
      <c r="A2253" s="91" t="s">
        <v>46</v>
      </c>
      <c r="B2253" s="587"/>
      <c r="C2253" s="587"/>
      <c r="D2253" s="587"/>
      <c r="E2253" s="587"/>
      <c r="F2253" s="587"/>
    </row>
    <row r="2254" spans="1:6" s="215" customFormat="1" x14ac:dyDescent="0.3">
      <c r="A2254" s="216"/>
      <c r="B2254" s="588" t="s">
        <v>17</v>
      </c>
      <c r="C2254" s="1346" t="s">
        <v>416</v>
      </c>
      <c r="D2254" s="1347"/>
      <c r="E2254" s="1348"/>
      <c r="F2254" s="217"/>
    </row>
    <row r="2255" spans="1:6" s="215" customFormat="1" x14ac:dyDescent="0.3">
      <c r="A2255" s="218" t="s">
        <v>47</v>
      </c>
      <c r="B2255" s="589" t="s">
        <v>113</v>
      </c>
      <c r="C2255" s="216" t="s">
        <v>114</v>
      </c>
      <c r="D2255" s="216" t="s">
        <v>115</v>
      </c>
      <c r="E2255" s="216" t="s">
        <v>116</v>
      </c>
      <c r="F2255" s="220" t="s">
        <v>48</v>
      </c>
    </row>
    <row r="2256" spans="1:6" s="215" customFormat="1" x14ac:dyDescent="0.3">
      <c r="A2256" s="590"/>
      <c r="B2256" s="589" t="s">
        <v>188</v>
      </c>
      <c r="C2256" s="219" t="s">
        <v>117</v>
      </c>
      <c r="D2256" s="219" t="s">
        <v>118</v>
      </c>
      <c r="E2256" s="219" t="s">
        <v>119</v>
      </c>
      <c r="F2256" s="591"/>
    </row>
    <row r="2257" spans="1:6" s="215" customFormat="1" ht="19.5" thickBot="1" x14ac:dyDescent="0.35">
      <c r="A2257" s="592" t="s">
        <v>540</v>
      </c>
      <c r="B2257" s="241" t="s">
        <v>1693</v>
      </c>
      <c r="C2257" s="221" t="s">
        <v>431</v>
      </c>
      <c r="D2257" s="221">
        <v>15040</v>
      </c>
      <c r="E2257" s="221" t="s">
        <v>431</v>
      </c>
      <c r="F2257" s="593"/>
    </row>
    <row r="2258" spans="1:6" s="215" customFormat="1" ht="19.5" thickTop="1" x14ac:dyDescent="0.3">
      <c r="A2258" s="594" t="s">
        <v>588</v>
      </c>
      <c r="B2258" s="246" t="s">
        <v>431</v>
      </c>
      <c r="C2258" s="223"/>
      <c r="D2258" s="224">
        <v>7200</v>
      </c>
      <c r="E2258" s="224"/>
      <c r="F2258" s="595" t="s">
        <v>431</v>
      </c>
    </row>
    <row r="2259" spans="1:6" s="215" customFormat="1" x14ac:dyDescent="0.3">
      <c r="A2259" s="596" t="s">
        <v>589</v>
      </c>
      <c r="B2259" s="247" t="s">
        <v>42</v>
      </c>
      <c r="C2259" s="225"/>
      <c r="D2259" s="226">
        <v>7200</v>
      </c>
      <c r="E2259" s="226"/>
      <c r="F2259" s="293" t="s">
        <v>1834</v>
      </c>
    </row>
    <row r="2260" spans="1:6" s="215" customFormat="1" x14ac:dyDescent="0.3">
      <c r="A2260" s="598" t="s">
        <v>431</v>
      </c>
      <c r="B2260" s="237"/>
      <c r="C2260" s="227"/>
      <c r="D2260" s="228" t="s">
        <v>431</v>
      </c>
      <c r="E2260" s="228"/>
      <c r="F2260" s="654" t="s">
        <v>1835</v>
      </c>
    </row>
    <row r="2261" spans="1:6" s="215" customFormat="1" x14ac:dyDescent="0.3">
      <c r="A2261" s="599"/>
      <c r="B2261" s="244"/>
      <c r="C2261" s="227"/>
      <c r="D2261" s="228"/>
      <c r="E2261" s="228"/>
      <c r="F2261" s="597" t="s">
        <v>431</v>
      </c>
    </row>
    <row r="2262" spans="1:6" s="215" customFormat="1" x14ac:dyDescent="0.3">
      <c r="A2262" s="594" t="s">
        <v>590</v>
      </c>
      <c r="B2262" s="246" t="s">
        <v>839</v>
      </c>
      <c r="C2262" s="223" t="s">
        <v>431</v>
      </c>
      <c r="D2262" s="223" t="s">
        <v>431</v>
      </c>
      <c r="E2262" s="223" t="s">
        <v>431</v>
      </c>
      <c r="F2262" s="595" t="s">
        <v>431</v>
      </c>
    </row>
    <row r="2263" spans="1:6" s="215" customFormat="1" x14ac:dyDescent="0.3">
      <c r="A2263" s="599" t="s">
        <v>781</v>
      </c>
      <c r="B2263" s="656"/>
      <c r="C2263" s="227"/>
      <c r="D2263" s="228">
        <f>2640+3200+2000</f>
        <v>7840</v>
      </c>
      <c r="E2263" s="228"/>
      <c r="F2263" s="597" t="s">
        <v>982</v>
      </c>
    </row>
    <row r="2264" spans="1:6" s="215" customFormat="1" x14ac:dyDescent="0.3">
      <c r="A2264" s="599"/>
      <c r="B2264" s="237"/>
      <c r="C2264" s="227"/>
      <c r="D2264" s="228"/>
      <c r="E2264" s="228"/>
      <c r="F2264" s="597" t="s">
        <v>983</v>
      </c>
    </row>
    <row r="2265" spans="1:6" s="215" customFormat="1" x14ac:dyDescent="0.3">
      <c r="A2265" s="599"/>
      <c r="B2265" s="244"/>
      <c r="C2265" s="227"/>
      <c r="D2265" s="228"/>
      <c r="E2265" s="228"/>
      <c r="F2265" s="601" t="s">
        <v>984</v>
      </c>
    </row>
    <row r="2266" spans="1:6" s="215" customFormat="1" x14ac:dyDescent="0.3">
      <c r="A2266" s="599"/>
      <c r="B2266" s="244"/>
      <c r="C2266" s="227"/>
      <c r="D2266" s="228"/>
      <c r="E2266" s="228"/>
      <c r="F2266" s="601" t="s">
        <v>1943</v>
      </c>
    </row>
    <row r="2267" spans="1:6" s="215" customFormat="1" x14ac:dyDescent="0.3">
      <c r="A2267" s="599"/>
      <c r="B2267" s="244"/>
      <c r="C2267" s="227"/>
      <c r="D2267" s="228"/>
      <c r="E2267" s="228"/>
      <c r="F2267" s="601" t="s">
        <v>985</v>
      </c>
    </row>
    <row r="2268" spans="1:6" s="215" customFormat="1" x14ac:dyDescent="0.3">
      <c r="A2268" s="599"/>
      <c r="B2268" s="244"/>
      <c r="C2268" s="227"/>
      <c r="D2268" s="228"/>
      <c r="E2268" s="228"/>
      <c r="F2268" s="601" t="s">
        <v>980</v>
      </c>
    </row>
    <row r="2269" spans="1:6" s="215" customFormat="1" x14ac:dyDescent="0.3">
      <c r="A2269" s="599"/>
      <c r="B2269" s="244"/>
      <c r="C2269" s="227"/>
      <c r="D2269" s="228"/>
      <c r="E2269" s="228"/>
      <c r="F2269" s="601" t="s">
        <v>750</v>
      </c>
    </row>
    <row r="2270" spans="1:6" s="215" customFormat="1" x14ac:dyDescent="0.3">
      <c r="A2270" s="599"/>
      <c r="B2270" s="244"/>
      <c r="C2270" s="227"/>
      <c r="D2270" s="228"/>
      <c r="E2270" s="228"/>
      <c r="F2270" s="601"/>
    </row>
    <row r="2271" spans="1:6" s="215" customFormat="1" x14ac:dyDescent="0.3">
      <c r="A2271" s="599"/>
      <c r="B2271" s="244"/>
      <c r="C2271" s="227"/>
      <c r="D2271" s="228"/>
      <c r="E2271" s="228"/>
      <c r="F2271" s="601"/>
    </row>
    <row r="2272" spans="1:6" s="215" customFormat="1" x14ac:dyDescent="0.3">
      <c r="A2272" s="599"/>
      <c r="B2272" s="244"/>
      <c r="C2272" s="227"/>
      <c r="D2272" s="228"/>
      <c r="E2272" s="228"/>
      <c r="F2272" s="601"/>
    </row>
    <row r="2273" spans="1:6" s="215" customFormat="1" x14ac:dyDescent="0.3">
      <c r="A2273" s="599"/>
      <c r="B2273" s="244"/>
      <c r="C2273" s="227"/>
      <c r="D2273" s="228"/>
      <c r="E2273" s="228"/>
      <c r="F2273" s="601"/>
    </row>
    <row r="2274" spans="1:6" s="215" customFormat="1" x14ac:dyDescent="0.3">
      <c r="A2274" s="599"/>
      <c r="B2274" s="244"/>
      <c r="C2274" s="227"/>
      <c r="D2274" s="228"/>
      <c r="E2274" s="228"/>
      <c r="F2274" s="602"/>
    </row>
    <row r="2275" spans="1:6" s="215" customFormat="1" x14ac:dyDescent="0.3">
      <c r="A2275" s="233" t="s">
        <v>6</v>
      </c>
      <c r="B2275" s="637" t="s">
        <v>1067</v>
      </c>
      <c r="C2275" s="223" t="s">
        <v>431</v>
      </c>
      <c r="D2275" s="234">
        <v>15040</v>
      </c>
      <c r="E2275" s="223" t="s">
        <v>431</v>
      </c>
      <c r="F2275" s="603"/>
    </row>
    <row r="2276" spans="1:6" s="215" customFormat="1" x14ac:dyDescent="0.3">
      <c r="A2276" s="552"/>
      <c r="B2276" s="239"/>
      <c r="C2276" s="239"/>
      <c r="D2276" s="239"/>
      <c r="E2276" s="239"/>
      <c r="F2276" s="91"/>
    </row>
    <row r="2277" spans="1:6" s="215" customFormat="1" x14ac:dyDescent="0.3">
      <c r="A2277" s="552"/>
      <c r="B2277" s="239"/>
      <c r="C2277" s="239"/>
      <c r="D2277" s="239"/>
      <c r="E2277" s="239"/>
      <c r="F2277" s="91"/>
    </row>
    <row r="2278" spans="1:6" s="215" customFormat="1" x14ac:dyDescent="0.3">
      <c r="A2278" s="552"/>
      <c r="B2278" s="239"/>
      <c r="C2278" s="239"/>
      <c r="D2278" s="239"/>
      <c r="E2278" s="239"/>
      <c r="F2278" s="91"/>
    </row>
    <row r="2279" spans="1:6" s="215" customFormat="1" x14ac:dyDescent="0.3">
      <c r="A2279" s="889"/>
      <c r="B2279" s="239"/>
      <c r="C2279" s="239"/>
      <c r="D2279" s="239"/>
      <c r="E2279" s="239"/>
      <c r="F2279" s="91"/>
    </row>
    <row r="2280" spans="1:6" s="215" customFormat="1" x14ac:dyDescent="0.3">
      <c r="A2280" s="889"/>
      <c r="B2280" s="239"/>
      <c r="C2280" s="239"/>
      <c r="D2280" s="239"/>
      <c r="E2280" s="239"/>
      <c r="F2280" s="91"/>
    </row>
    <row r="2281" spans="1:6" s="215" customFormat="1" x14ac:dyDescent="0.3">
      <c r="A2281" s="889"/>
      <c r="B2281" s="239"/>
      <c r="C2281" s="239"/>
      <c r="D2281" s="239"/>
      <c r="E2281" s="239"/>
      <c r="F2281" s="91"/>
    </row>
    <row r="2282" spans="1:6" s="215" customFormat="1" x14ac:dyDescent="0.3">
      <c r="A2282" s="889"/>
      <c r="B2282" s="239"/>
      <c r="C2282" s="239"/>
      <c r="D2282" s="239"/>
      <c r="E2282" s="239"/>
      <c r="F2282" s="91"/>
    </row>
    <row r="2283" spans="1:6" s="215" customFormat="1" x14ac:dyDescent="0.3">
      <c r="A2283" s="889"/>
      <c r="B2283" s="239"/>
      <c r="C2283" s="239"/>
      <c r="D2283" s="239"/>
      <c r="E2283" s="239"/>
      <c r="F2283" s="91"/>
    </row>
    <row r="2284" spans="1:6" s="215" customFormat="1" x14ac:dyDescent="0.3">
      <c r="A2284" s="889"/>
      <c r="B2284" s="239"/>
      <c r="C2284" s="239"/>
      <c r="D2284" s="239"/>
      <c r="E2284" s="239"/>
      <c r="F2284" s="91"/>
    </row>
    <row r="2285" spans="1:6" s="215" customFormat="1" x14ac:dyDescent="0.3">
      <c r="A2285" s="889"/>
      <c r="B2285" s="239"/>
      <c r="C2285" s="239"/>
      <c r="D2285" s="239"/>
      <c r="E2285" s="239"/>
      <c r="F2285" s="91"/>
    </row>
    <row r="2286" spans="1:6" s="215" customFormat="1" x14ac:dyDescent="0.3">
      <c r="A2286" s="889"/>
      <c r="B2286" s="239"/>
      <c r="C2286" s="239"/>
      <c r="D2286" s="239"/>
      <c r="E2286" s="239"/>
      <c r="F2286" s="91"/>
    </row>
    <row r="2287" spans="1:6" s="215" customFormat="1" x14ac:dyDescent="0.3">
      <c r="A2287" s="889"/>
      <c r="B2287" s="239"/>
      <c r="C2287" s="239"/>
      <c r="D2287" s="239"/>
      <c r="E2287" s="239"/>
      <c r="F2287" s="91"/>
    </row>
    <row r="2288" spans="1:6" s="215" customFormat="1" x14ac:dyDescent="0.3">
      <c r="A2288" s="889"/>
      <c r="B2288" s="239"/>
      <c r="C2288" s="239"/>
      <c r="D2288" s="239"/>
      <c r="E2288" s="239"/>
      <c r="F2288" s="91"/>
    </row>
    <row r="2289" spans="1:6" s="215" customFormat="1" x14ac:dyDescent="0.3">
      <c r="A2289" s="889"/>
      <c r="B2289" s="239"/>
      <c r="C2289" s="239"/>
      <c r="D2289" s="239"/>
      <c r="E2289" s="239"/>
      <c r="F2289" s="91"/>
    </row>
    <row r="2290" spans="1:6" s="215" customFormat="1" x14ac:dyDescent="0.3">
      <c r="A2290" s="889"/>
      <c r="B2290" s="239"/>
      <c r="C2290" s="239"/>
      <c r="D2290" s="239"/>
      <c r="E2290" s="239"/>
      <c r="F2290" s="91"/>
    </row>
    <row r="2291" spans="1:6" s="215" customFormat="1" x14ac:dyDescent="0.3">
      <c r="A2291" s="889"/>
      <c r="B2291" s="239"/>
      <c r="C2291" s="239"/>
      <c r="D2291" s="239"/>
      <c r="E2291" s="239"/>
      <c r="F2291" s="91"/>
    </row>
    <row r="2292" spans="1:6" s="215" customFormat="1" x14ac:dyDescent="0.3">
      <c r="A2292" s="889"/>
      <c r="B2292" s="239"/>
      <c r="C2292" s="239"/>
      <c r="D2292" s="239"/>
      <c r="E2292" s="239"/>
      <c r="F2292" s="91"/>
    </row>
    <row r="2293" spans="1:6" s="215" customFormat="1" x14ac:dyDescent="0.3">
      <c r="A2293" s="889"/>
      <c r="B2293" s="239"/>
      <c r="C2293" s="239"/>
      <c r="D2293" s="239"/>
      <c r="E2293" s="239"/>
      <c r="F2293" s="91"/>
    </row>
    <row r="2294" spans="1:6" s="215" customFormat="1" x14ac:dyDescent="0.3">
      <c r="A2294" s="889"/>
      <c r="B2294" s="239"/>
      <c r="C2294" s="239"/>
      <c r="D2294" s="239"/>
      <c r="E2294" s="239"/>
      <c r="F2294" s="91"/>
    </row>
    <row r="2295" spans="1:6" s="215" customFormat="1" x14ac:dyDescent="0.3">
      <c r="A2295" s="1345" t="s">
        <v>127</v>
      </c>
      <c r="B2295" s="1345"/>
      <c r="C2295" s="1345"/>
      <c r="D2295" s="1345"/>
      <c r="E2295" s="1345"/>
      <c r="F2295" s="1345"/>
    </row>
    <row r="2296" spans="1:6" s="215" customFormat="1" x14ac:dyDescent="0.3">
      <c r="A2296" s="1344" t="s">
        <v>415</v>
      </c>
      <c r="B2296" s="1344"/>
      <c r="C2296" s="1344"/>
      <c r="D2296" s="1344"/>
      <c r="E2296" s="1344"/>
      <c r="F2296" s="1344"/>
    </row>
    <row r="2297" spans="1:6" s="215" customFormat="1" x14ac:dyDescent="0.3">
      <c r="A2297" s="1344" t="s">
        <v>45</v>
      </c>
      <c r="B2297" s="1344"/>
      <c r="C2297" s="1344"/>
      <c r="D2297" s="1344"/>
      <c r="E2297" s="1344"/>
      <c r="F2297" s="1344"/>
    </row>
    <row r="2298" spans="1:6" s="215" customFormat="1" x14ac:dyDescent="0.3">
      <c r="A2298" s="214" t="s">
        <v>534</v>
      </c>
      <c r="B2298" s="91"/>
      <c r="C2298" s="552"/>
      <c r="D2298" s="552"/>
      <c r="E2298" s="552"/>
      <c r="F2298" s="552"/>
    </row>
    <row r="2299" spans="1:6" s="215" customFormat="1" x14ac:dyDescent="0.3">
      <c r="A2299" s="214" t="s">
        <v>535</v>
      </c>
      <c r="B2299" s="91"/>
      <c r="C2299" s="552"/>
      <c r="D2299" s="552"/>
      <c r="E2299" s="552"/>
      <c r="F2299" s="552"/>
    </row>
    <row r="2300" spans="1:6" s="215" customFormat="1" x14ac:dyDescent="0.3">
      <c r="A2300" s="214" t="s">
        <v>536</v>
      </c>
      <c r="B2300" s="91"/>
      <c r="C2300" s="552"/>
      <c r="D2300" s="552"/>
      <c r="E2300" s="552"/>
      <c r="F2300" s="552"/>
    </row>
    <row r="2301" spans="1:6" s="215" customFormat="1" x14ac:dyDescent="0.3">
      <c r="A2301" s="214" t="s">
        <v>937</v>
      </c>
      <c r="B2301" s="91"/>
      <c r="C2301" s="552"/>
      <c r="D2301" s="552"/>
      <c r="E2301" s="552"/>
      <c r="F2301" s="552"/>
    </row>
    <row r="2302" spans="1:6" s="215" customFormat="1" x14ac:dyDescent="0.3">
      <c r="A2302" s="91" t="s">
        <v>2157</v>
      </c>
      <c r="B2302" s="587"/>
      <c r="C2302" s="587"/>
      <c r="D2302" s="587"/>
      <c r="E2302" s="91" t="s">
        <v>556</v>
      </c>
      <c r="F2302" s="587"/>
    </row>
    <row r="2303" spans="1:6" s="215" customFormat="1" x14ac:dyDescent="0.3">
      <c r="A2303" s="91" t="s">
        <v>46</v>
      </c>
      <c r="B2303" s="587"/>
      <c r="C2303" s="587"/>
      <c r="D2303" s="587"/>
      <c r="E2303" s="587"/>
      <c r="F2303" s="587"/>
    </row>
    <row r="2304" spans="1:6" s="215" customFormat="1" x14ac:dyDescent="0.3">
      <c r="A2304" s="216"/>
      <c r="B2304" s="588" t="s">
        <v>17</v>
      </c>
      <c r="C2304" s="1346" t="s">
        <v>416</v>
      </c>
      <c r="D2304" s="1347"/>
      <c r="E2304" s="1348"/>
      <c r="F2304" s="217"/>
    </row>
    <row r="2305" spans="1:6" s="215" customFormat="1" x14ac:dyDescent="0.3">
      <c r="A2305" s="218" t="s">
        <v>47</v>
      </c>
      <c r="B2305" s="589" t="s">
        <v>113</v>
      </c>
      <c r="C2305" s="216" t="s">
        <v>114</v>
      </c>
      <c r="D2305" s="216" t="s">
        <v>115</v>
      </c>
      <c r="E2305" s="216" t="s">
        <v>116</v>
      </c>
      <c r="F2305" s="220" t="s">
        <v>48</v>
      </c>
    </row>
    <row r="2306" spans="1:6" s="215" customFormat="1" x14ac:dyDescent="0.3">
      <c r="A2306" s="590"/>
      <c r="B2306" s="589" t="s">
        <v>188</v>
      </c>
      <c r="C2306" s="219" t="s">
        <v>117</v>
      </c>
      <c r="D2306" s="219" t="s">
        <v>118</v>
      </c>
      <c r="E2306" s="219" t="s">
        <v>119</v>
      </c>
      <c r="F2306" s="591"/>
    </row>
    <row r="2307" spans="1:6" s="215" customFormat="1" ht="19.5" thickBot="1" x14ac:dyDescent="0.35">
      <c r="A2307" s="592" t="s">
        <v>540</v>
      </c>
      <c r="B2307" s="221">
        <v>3600</v>
      </c>
      <c r="C2307" s="221" t="s">
        <v>431</v>
      </c>
      <c r="D2307" s="221">
        <v>30000</v>
      </c>
      <c r="E2307" s="221" t="s">
        <v>431</v>
      </c>
      <c r="F2307" s="593"/>
    </row>
    <row r="2308" spans="1:6" s="215" customFormat="1" ht="19.5" thickTop="1" x14ac:dyDescent="0.3">
      <c r="A2308" s="594" t="s">
        <v>588</v>
      </c>
      <c r="B2308" s="222">
        <v>3600</v>
      </c>
      <c r="C2308" s="223"/>
      <c r="D2308" s="224">
        <v>3600</v>
      </c>
      <c r="E2308" s="224"/>
      <c r="F2308" s="595" t="s">
        <v>431</v>
      </c>
    </row>
    <row r="2309" spans="1:6" s="215" customFormat="1" x14ac:dyDescent="0.3">
      <c r="A2309" s="596" t="s">
        <v>589</v>
      </c>
      <c r="B2309" s="225">
        <v>3600</v>
      </c>
      <c r="C2309" s="225"/>
      <c r="D2309" s="226">
        <v>3600</v>
      </c>
      <c r="E2309" s="226"/>
      <c r="F2309" s="597" t="s">
        <v>938</v>
      </c>
    </row>
    <row r="2310" spans="1:6" s="215" customFormat="1" x14ac:dyDescent="0.3">
      <c r="A2310" s="598" t="s">
        <v>431</v>
      </c>
      <c r="B2310" s="227" t="s">
        <v>431</v>
      </c>
      <c r="C2310" s="227"/>
      <c r="D2310" s="228" t="s">
        <v>431</v>
      </c>
      <c r="E2310" s="228"/>
      <c r="F2310" s="597" t="s">
        <v>935</v>
      </c>
    </row>
    <row r="2311" spans="1:6" s="215" customFormat="1" x14ac:dyDescent="0.3">
      <c r="A2311" s="599"/>
      <c r="B2311" s="227"/>
      <c r="C2311" s="227"/>
      <c r="D2311" s="228"/>
      <c r="E2311" s="228"/>
      <c r="F2311" s="597" t="s">
        <v>431</v>
      </c>
    </row>
    <row r="2312" spans="1:6" s="215" customFormat="1" x14ac:dyDescent="0.3">
      <c r="A2312" s="594" t="s">
        <v>590</v>
      </c>
      <c r="B2312" s="246" t="s">
        <v>839</v>
      </c>
      <c r="C2312" s="223" t="s">
        <v>431</v>
      </c>
      <c r="D2312" s="223">
        <v>20000</v>
      </c>
      <c r="E2312" s="223" t="s">
        <v>431</v>
      </c>
      <c r="F2312" s="595" t="s">
        <v>431</v>
      </c>
    </row>
    <row r="2313" spans="1:6" s="215" customFormat="1" x14ac:dyDescent="0.3">
      <c r="A2313" s="599" t="s">
        <v>936</v>
      </c>
      <c r="B2313" s="244" t="s">
        <v>839</v>
      </c>
      <c r="C2313" s="227"/>
      <c r="D2313" s="228">
        <v>20000</v>
      </c>
      <c r="E2313" s="228"/>
      <c r="F2313" s="597" t="s">
        <v>939</v>
      </c>
    </row>
    <row r="2314" spans="1:6" s="215" customFormat="1" x14ac:dyDescent="0.3">
      <c r="A2314" s="599"/>
      <c r="B2314" s="227"/>
      <c r="C2314" s="227"/>
      <c r="D2314" s="228"/>
      <c r="E2314" s="228"/>
      <c r="F2314" s="597" t="s">
        <v>940</v>
      </c>
    </row>
    <row r="2315" spans="1:6" s="215" customFormat="1" x14ac:dyDescent="0.3">
      <c r="A2315" s="599"/>
      <c r="B2315" s="227"/>
      <c r="C2315" s="227"/>
      <c r="D2315" s="228"/>
      <c r="E2315" s="228"/>
      <c r="F2315" s="597" t="s">
        <v>431</v>
      </c>
    </row>
    <row r="2316" spans="1:6" s="215" customFormat="1" x14ac:dyDescent="0.3">
      <c r="A2316" s="599"/>
      <c r="B2316" s="227"/>
      <c r="C2316" s="227"/>
      <c r="D2316" s="228"/>
      <c r="E2316" s="228"/>
      <c r="F2316" s="597" t="s">
        <v>431</v>
      </c>
    </row>
    <row r="2317" spans="1:6" s="215" customFormat="1" x14ac:dyDescent="0.3">
      <c r="A2317" s="594" t="s">
        <v>941</v>
      </c>
      <c r="B2317" s="223">
        <v>3600</v>
      </c>
      <c r="C2317" s="223" t="s">
        <v>431</v>
      </c>
      <c r="D2317" s="223">
        <v>6400</v>
      </c>
      <c r="E2317" s="223" t="s">
        <v>431</v>
      </c>
      <c r="F2317" s="595" t="s">
        <v>431</v>
      </c>
    </row>
    <row r="2318" spans="1:6" s="215" customFormat="1" x14ac:dyDescent="0.3">
      <c r="A2318" s="599" t="s">
        <v>913</v>
      </c>
      <c r="B2318" s="232"/>
      <c r="C2318" s="227"/>
      <c r="D2318" s="228">
        <v>6400</v>
      </c>
      <c r="E2318" s="228"/>
      <c r="F2318" s="597" t="s">
        <v>2158</v>
      </c>
    </row>
    <row r="2319" spans="1:6" s="215" customFormat="1" x14ac:dyDescent="0.3">
      <c r="A2319" s="599"/>
      <c r="B2319" s="227"/>
      <c r="C2319" s="227"/>
      <c r="D2319" s="228"/>
      <c r="E2319" s="228"/>
      <c r="F2319" s="597"/>
    </row>
    <row r="2320" spans="1:6" s="215" customFormat="1" x14ac:dyDescent="0.3">
      <c r="A2320" s="599"/>
      <c r="B2320" s="227"/>
      <c r="C2320" s="227"/>
      <c r="D2320" s="228"/>
      <c r="E2320" s="228"/>
      <c r="F2320" s="597"/>
    </row>
    <row r="2321" spans="1:9" s="215" customFormat="1" x14ac:dyDescent="0.3">
      <c r="A2321" s="599"/>
      <c r="B2321" s="227"/>
      <c r="C2321" s="227"/>
      <c r="D2321" s="228"/>
      <c r="E2321" s="228"/>
      <c r="F2321" s="601"/>
    </row>
    <row r="2322" spans="1:9" s="215" customFormat="1" x14ac:dyDescent="0.3">
      <c r="A2322" s="599"/>
      <c r="B2322" s="227"/>
      <c r="C2322" s="227"/>
      <c r="D2322" s="228"/>
      <c r="E2322" s="228"/>
      <c r="F2322" s="602"/>
    </row>
    <row r="2323" spans="1:9" s="215" customFormat="1" x14ac:dyDescent="0.3">
      <c r="A2323" s="233" t="s">
        <v>6</v>
      </c>
      <c r="B2323" s="234">
        <v>3600</v>
      </c>
      <c r="C2323" s="223" t="s">
        <v>431</v>
      </c>
      <c r="D2323" s="234">
        <v>30000</v>
      </c>
      <c r="E2323" s="223" t="s">
        <v>431</v>
      </c>
      <c r="F2323" s="603"/>
    </row>
    <row r="2324" spans="1:9" s="215" customFormat="1" x14ac:dyDescent="0.3">
      <c r="A2324" s="552"/>
      <c r="B2324" s="239"/>
      <c r="C2324" s="249"/>
      <c r="D2324" s="239"/>
      <c r="E2324" s="249"/>
      <c r="F2324" s="91"/>
    </row>
    <row r="2325" spans="1:9" s="215" customFormat="1" x14ac:dyDescent="0.3">
      <c r="A2325" s="889"/>
      <c r="B2325" s="239"/>
      <c r="C2325" s="249"/>
      <c r="D2325" s="239"/>
      <c r="E2325" s="249"/>
      <c r="F2325" s="91"/>
    </row>
    <row r="2326" spans="1:9" s="215" customFormat="1" x14ac:dyDescent="0.3">
      <c r="A2326" s="889"/>
      <c r="B2326" s="239"/>
      <c r="C2326" s="249"/>
      <c r="D2326" s="239"/>
      <c r="E2326" s="249"/>
      <c r="F2326" s="91"/>
    </row>
    <row r="2327" spans="1:9" s="215" customFormat="1" x14ac:dyDescent="0.3">
      <c r="A2327" s="889"/>
      <c r="B2327" s="239"/>
      <c r="C2327" s="249"/>
      <c r="D2327" s="239"/>
      <c r="E2327" s="249"/>
      <c r="F2327" s="91"/>
    </row>
    <row r="2328" spans="1:9" s="215" customFormat="1" x14ac:dyDescent="0.3">
      <c r="A2328" s="889"/>
      <c r="B2328" s="239"/>
      <c r="C2328" s="249"/>
      <c r="D2328" s="239"/>
      <c r="E2328" s="249"/>
      <c r="F2328" s="91"/>
    </row>
    <row r="2329" spans="1:9" s="215" customFormat="1" x14ac:dyDescent="0.3">
      <c r="A2329" s="889"/>
      <c r="B2329" s="239"/>
      <c r="C2329" s="249"/>
      <c r="D2329" s="239"/>
      <c r="E2329" s="249"/>
      <c r="F2329" s="91"/>
    </row>
    <row r="2330" spans="1:9" s="215" customFormat="1" x14ac:dyDescent="0.3">
      <c r="A2330" s="889"/>
      <c r="B2330" s="239"/>
      <c r="C2330" s="249"/>
      <c r="D2330" s="239"/>
      <c r="E2330" s="249"/>
      <c r="F2330" s="91"/>
    </row>
    <row r="2331" spans="1:9" s="215" customFormat="1" x14ac:dyDescent="0.3">
      <c r="A2331" s="889"/>
      <c r="B2331" s="239"/>
      <c r="C2331" s="249"/>
      <c r="D2331" s="239"/>
      <c r="E2331" s="249"/>
      <c r="F2331" s="91"/>
    </row>
    <row r="2332" spans="1:9" s="215" customFormat="1" x14ac:dyDescent="0.3">
      <c r="A2332" s="889"/>
      <c r="B2332" s="239"/>
      <c r="C2332" s="249"/>
      <c r="D2332" s="239"/>
      <c r="E2332" s="249"/>
      <c r="F2332" s="91"/>
    </row>
    <row r="2333" spans="1:9" s="215" customFormat="1" x14ac:dyDescent="0.3">
      <c r="A2333" s="889"/>
      <c r="B2333" s="239"/>
      <c r="C2333" s="249"/>
      <c r="D2333" s="239"/>
      <c r="E2333" s="249"/>
      <c r="F2333" s="91"/>
    </row>
    <row r="2334" spans="1:9" s="215" customFormat="1" x14ac:dyDescent="0.3">
      <c r="A2334" s="889"/>
      <c r="B2334" s="239"/>
      <c r="C2334" s="249"/>
      <c r="D2334" s="239"/>
      <c r="E2334" s="249"/>
      <c r="F2334" s="91"/>
      <c r="I2334" s="215" t="s">
        <v>431</v>
      </c>
    </row>
    <row r="2335" spans="1:9" s="215" customFormat="1" x14ac:dyDescent="0.3">
      <c r="A2335" s="889"/>
      <c r="B2335" s="239"/>
      <c r="C2335" s="249"/>
      <c r="D2335" s="239"/>
      <c r="E2335" s="249"/>
      <c r="F2335" s="91"/>
    </row>
    <row r="2336" spans="1:9" s="215" customFormat="1" x14ac:dyDescent="0.3">
      <c r="A2336" s="889"/>
      <c r="B2336" s="239"/>
      <c r="C2336" s="249"/>
      <c r="D2336" s="239"/>
      <c r="E2336" s="249"/>
      <c r="F2336" s="91"/>
    </row>
    <row r="2337" spans="1:7" s="215" customFormat="1" x14ac:dyDescent="0.3">
      <c r="A2337" s="889"/>
      <c r="B2337" s="239"/>
      <c r="C2337" s="249"/>
      <c r="D2337" s="239"/>
      <c r="E2337" s="249"/>
      <c r="F2337" s="91"/>
    </row>
    <row r="2338" spans="1:7" s="215" customFormat="1" x14ac:dyDescent="0.3">
      <c r="A2338" s="889"/>
      <c r="B2338" s="239"/>
      <c r="C2338" s="249"/>
      <c r="D2338" s="239"/>
      <c r="E2338" s="249"/>
      <c r="F2338" s="91"/>
    </row>
    <row r="2339" spans="1:7" s="215" customFormat="1" x14ac:dyDescent="0.3">
      <c r="A2339" s="889"/>
      <c r="B2339" s="239"/>
      <c r="C2339" s="249"/>
      <c r="D2339" s="239"/>
      <c r="E2339" s="249"/>
      <c r="F2339" s="91"/>
    </row>
    <row r="2340" spans="1:7" s="215" customFormat="1" x14ac:dyDescent="0.3">
      <c r="A2340" s="552"/>
      <c r="B2340" s="239"/>
      <c r="C2340" s="249"/>
      <c r="D2340" s="239"/>
      <c r="E2340" s="249"/>
      <c r="F2340" s="91"/>
    </row>
    <row r="2341" spans="1:7" s="215" customFormat="1" x14ac:dyDescent="0.3">
      <c r="A2341" s="552"/>
      <c r="B2341" s="239"/>
      <c r="C2341" s="249"/>
      <c r="D2341" s="239"/>
      <c r="E2341" s="249"/>
      <c r="F2341" s="91"/>
    </row>
    <row r="2342" spans="1:7" s="215" customFormat="1" x14ac:dyDescent="0.3">
      <c r="A2342" s="552"/>
      <c r="B2342" s="239"/>
      <c r="C2342" s="249"/>
      <c r="D2342" s="239"/>
      <c r="E2342" s="249"/>
      <c r="F2342" s="91"/>
    </row>
    <row r="2343" spans="1:7" s="215" customFormat="1" x14ac:dyDescent="0.3">
      <c r="A2343" s="552"/>
      <c r="B2343" s="239"/>
      <c r="C2343" s="249"/>
      <c r="D2343" s="239"/>
      <c r="E2343" s="249"/>
      <c r="F2343" s="91"/>
    </row>
    <row r="2344" spans="1:7" s="215" customFormat="1" x14ac:dyDescent="0.3">
      <c r="A2344" s="552"/>
      <c r="B2344" s="239"/>
      <c r="C2344" s="239"/>
      <c r="D2344" s="239"/>
      <c r="E2344" s="239"/>
      <c r="F2344" s="91"/>
    </row>
    <row r="2345" spans="1:7" s="215" customFormat="1" x14ac:dyDescent="0.3">
      <c r="A2345" s="1345" t="s">
        <v>127</v>
      </c>
      <c r="B2345" s="1345"/>
      <c r="C2345" s="1345"/>
      <c r="D2345" s="1345"/>
      <c r="E2345" s="1345"/>
      <c r="F2345" s="1345"/>
      <c r="G2345" s="215" t="s">
        <v>431</v>
      </c>
    </row>
    <row r="2346" spans="1:7" s="215" customFormat="1" x14ac:dyDescent="0.3">
      <c r="A2346" s="1344" t="s">
        <v>415</v>
      </c>
      <c r="B2346" s="1344"/>
      <c r="C2346" s="1344"/>
      <c r="D2346" s="1344"/>
      <c r="E2346" s="1344"/>
      <c r="F2346" s="1344"/>
    </row>
    <row r="2347" spans="1:7" s="215" customFormat="1" x14ac:dyDescent="0.3">
      <c r="A2347" s="1344" t="s">
        <v>45</v>
      </c>
      <c r="B2347" s="1344"/>
      <c r="C2347" s="1344"/>
      <c r="D2347" s="1344"/>
      <c r="E2347" s="1344"/>
      <c r="F2347" s="1344"/>
    </row>
    <row r="2348" spans="1:7" s="215" customFormat="1" x14ac:dyDescent="0.3">
      <c r="A2348" s="214" t="s">
        <v>534</v>
      </c>
      <c r="B2348" s="91"/>
      <c r="C2348" s="552"/>
      <c r="D2348" s="552"/>
      <c r="E2348" s="552"/>
      <c r="F2348" s="552"/>
    </row>
    <row r="2349" spans="1:7" s="215" customFormat="1" x14ac:dyDescent="0.3">
      <c r="A2349" s="214" t="s">
        <v>535</v>
      </c>
      <c r="B2349" s="91"/>
      <c r="C2349" s="552"/>
      <c r="D2349" s="552"/>
      <c r="E2349" s="552"/>
      <c r="F2349" s="552"/>
    </row>
    <row r="2350" spans="1:7" s="215" customFormat="1" x14ac:dyDescent="0.3">
      <c r="A2350" s="214" t="s">
        <v>536</v>
      </c>
      <c r="B2350" s="91"/>
      <c r="C2350" s="552"/>
      <c r="D2350" s="552"/>
      <c r="E2350" s="552"/>
      <c r="F2350" s="552"/>
    </row>
    <row r="2351" spans="1:7" s="215" customFormat="1" x14ac:dyDescent="0.3">
      <c r="A2351" s="214" t="s">
        <v>937</v>
      </c>
      <c r="B2351" s="91"/>
      <c r="C2351" s="552"/>
      <c r="D2351" s="552"/>
      <c r="E2351" s="552"/>
      <c r="F2351" s="552"/>
    </row>
    <row r="2352" spans="1:7" s="215" customFormat="1" x14ac:dyDescent="0.3">
      <c r="A2352" s="91" t="s">
        <v>2159</v>
      </c>
      <c r="B2352" s="587"/>
      <c r="C2352" s="587"/>
      <c r="D2352" s="587"/>
      <c r="E2352" s="91" t="s">
        <v>556</v>
      </c>
      <c r="F2352" s="587"/>
    </row>
    <row r="2353" spans="1:6" s="215" customFormat="1" x14ac:dyDescent="0.3">
      <c r="A2353" s="91" t="s">
        <v>46</v>
      </c>
      <c r="B2353" s="587"/>
      <c r="C2353" s="587"/>
      <c r="D2353" s="587"/>
      <c r="E2353" s="587"/>
      <c r="F2353" s="587"/>
    </row>
    <row r="2354" spans="1:6" s="215" customFormat="1" x14ac:dyDescent="0.3">
      <c r="A2354" s="216"/>
      <c r="B2354" s="588" t="s">
        <v>17</v>
      </c>
      <c r="C2354" s="1346" t="s">
        <v>416</v>
      </c>
      <c r="D2354" s="1347"/>
      <c r="E2354" s="1348"/>
      <c r="F2354" s="217"/>
    </row>
    <row r="2355" spans="1:6" s="215" customFormat="1" x14ac:dyDescent="0.3">
      <c r="A2355" s="218" t="s">
        <v>47</v>
      </c>
      <c r="B2355" s="589" t="s">
        <v>113</v>
      </c>
      <c r="C2355" s="216" t="s">
        <v>114</v>
      </c>
      <c r="D2355" s="216" t="s">
        <v>115</v>
      </c>
      <c r="E2355" s="216" t="s">
        <v>116</v>
      </c>
      <c r="F2355" s="220" t="s">
        <v>48</v>
      </c>
    </row>
    <row r="2356" spans="1:6" s="215" customFormat="1" x14ac:dyDescent="0.3">
      <c r="A2356" s="590"/>
      <c r="B2356" s="589" t="s">
        <v>188</v>
      </c>
      <c r="C2356" s="219" t="s">
        <v>117</v>
      </c>
      <c r="D2356" s="219" t="s">
        <v>118</v>
      </c>
      <c r="E2356" s="219" t="s">
        <v>119</v>
      </c>
      <c r="F2356" s="591"/>
    </row>
    <row r="2357" spans="1:6" s="215" customFormat="1" ht="19.5" thickBot="1" x14ac:dyDescent="0.35">
      <c r="A2357" s="592" t="s">
        <v>540</v>
      </c>
      <c r="B2357" s="221">
        <v>30000</v>
      </c>
      <c r="C2357" s="221" t="s">
        <v>431</v>
      </c>
      <c r="D2357" s="221">
        <v>30000</v>
      </c>
      <c r="E2357" s="221" t="s">
        <v>431</v>
      </c>
      <c r="F2357" s="593"/>
    </row>
    <row r="2358" spans="1:6" s="215" customFormat="1" ht="19.5" thickTop="1" x14ac:dyDescent="0.3">
      <c r="A2358" s="594" t="s">
        <v>588</v>
      </c>
      <c r="B2358" s="222">
        <v>3600</v>
      </c>
      <c r="C2358" s="223"/>
      <c r="D2358" s="224">
        <v>7200</v>
      </c>
      <c r="E2358" s="224"/>
      <c r="F2358" s="595" t="s">
        <v>431</v>
      </c>
    </row>
    <row r="2359" spans="1:6" s="215" customFormat="1" x14ac:dyDescent="0.3">
      <c r="A2359" s="596" t="s">
        <v>589</v>
      </c>
      <c r="B2359" s="225">
        <v>3600</v>
      </c>
      <c r="C2359" s="225"/>
      <c r="D2359" s="226">
        <v>7200</v>
      </c>
      <c r="E2359" s="226"/>
      <c r="F2359" s="293" t="s">
        <v>1836</v>
      </c>
    </row>
    <row r="2360" spans="1:6" s="215" customFormat="1" x14ac:dyDescent="0.3">
      <c r="A2360" s="598" t="s">
        <v>431</v>
      </c>
      <c r="B2360" s="227" t="s">
        <v>431</v>
      </c>
      <c r="C2360" s="227"/>
      <c r="D2360" s="228" t="s">
        <v>431</v>
      </c>
      <c r="E2360" s="228"/>
      <c r="F2360" s="654" t="s">
        <v>1820</v>
      </c>
    </row>
    <row r="2361" spans="1:6" s="215" customFormat="1" x14ac:dyDescent="0.3">
      <c r="A2361" s="599"/>
      <c r="B2361" s="227"/>
      <c r="C2361" s="227"/>
      <c r="D2361" s="228"/>
      <c r="E2361" s="228"/>
      <c r="F2361" s="597" t="s">
        <v>431</v>
      </c>
    </row>
    <row r="2362" spans="1:6" s="215" customFormat="1" x14ac:dyDescent="0.3">
      <c r="A2362" s="594" t="s">
        <v>590</v>
      </c>
      <c r="B2362" s="223">
        <v>26400</v>
      </c>
      <c r="C2362" s="223" t="s">
        <v>431</v>
      </c>
      <c r="D2362" s="223">
        <v>22800</v>
      </c>
      <c r="E2362" s="223" t="s">
        <v>431</v>
      </c>
      <c r="F2362" s="595" t="s">
        <v>431</v>
      </c>
    </row>
    <row r="2363" spans="1:6" s="215" customFormat="1" x14ac:dyDescent="0.3">
      <c r="A2363" s="599" t="s">
        <v>936</v>
      </c>
      <c r="B2363" s="227">
        <v>26400</v>
      </c>
      <c r="C2363" s="227"/>
      <c r="D2363" s="228">
        <v>22800</v>
      </c>
      <c r="E2363" s="228"/>
      <c r="F2363" s="597" t="s">
        <v>939</v>
      </c>
    </row>
    <row r="2364" spans="1:6" s="215" customFormat="1" x14ac:dyDescent="0.3">
      <c r="A2364" s="599"/>
      <c r="B2364" s="227"/>
      <c r="C2364" s="227"/>
      <c r="D2364" s="228"/>
      <c r="E2364" s="228"/>
      <c r="F2364" s="597" t="s">
        <v>943</v>
      </c>
    </row>
    <row r="2365" spans="1:6" s="215" customFormat="1" x14ac:dyDescent="0.3">
      <c r="A2365" s="599"/>
      <c r="B2365" s="227"/>
      <c r="C2365" s="227"/>
      <c r="D2365" s="228"/>
      <c r="E2365" s="228"/>
      <c r="F2365" s="597" t="s">
        <v>431</v>
      </c>
    </row>
    <row r="2366" spans="1:6" s="215" customFormat="1" x14ac:dyDescent="0.3">
      <c r="A2366" s="599"/>
      <c r="B2366" s="227"/>
      <c r="C2366" s="227"/>
      <c r="D2366" s="228"/>
      <c r="E2366" s="228"/>
      <c r="F2366" s="597" t="s">
        <v>431</v>
      </c>
    </row>
    <row r="2367" spans="1:6" s="215" customFormat="1" x14ac:dyDescent="0.3">
      <c r="A2367" s="233" t="s">
        <v>6</v>
      </c>
      <c r="B2367" s="234">
        <v>30000</v>
      </c>
      <c r="C2367" s="223" t="s">
        <v>431</v>
      </c>
      <c r="D2367" s="234">
        <v>30000</v>
      </c>
      <c r="E2367" s="223" t="s">
        <v>431</v>
      </c>
      <c r="F2367" s="603"/>
    </row>
    <row r="2368" spans="1:6" s="215" customFormat="1" x14ac:dyDescent="0.3">
      <c r="A2368" s="552"/>
      <c r="B2368" s="239"/>
      <c r="C2368" s="239"/>
      <c r="D2368" s="239"/>
      <c r="E2368" s="239"/>
      <c r="F2368" s="91"/>
    </row>
    <row r="2369" spans="1:6" s="215" customFormat="1" x14ac:dyDescent="0.3">
      <c r="A2369" s="889"/>
      <c r="B2369" s="239"/>
      <c r="C2369" s="239"/>
      <c r="D2369" s="239"/>
      <c r="E2369" s="239"/>
      <c r="F2369" s="91"/>
    </row>
    <row r="2370" spans="1:6" s="215" customFormat="1" x14ac:dyDescent="0.3">
      <c r="A2370" s="889"/>
      <c r="B2370" s="239"/>
      <c r="C2370" s="239"/>
      <c r="D2370" s="239"/>
      <c r="E2370" s="239"/>
      <c r="F2370" s="91"/>
    </row>
    <row r="2371" spans="1:6" s="215" customFormat="1" x14ac:dyDescent="0.3">
      <c r="A2371" s="889"/>
      <c r="B2371" s="239"/>
      <c r="C2371" s="239"/>
      <c r="D2371" s="239"/>
      <c r="E2371" s="239"/>
      <c r="F2371" s="91"/>
    </row>
    <row r="2372" spans="1:6" s="215" customFormat="1" x14ac:dyDescent="0.3">
      <c r="A2372" s="889"/>
      <c r="B2372" s="239"/>
      <c r="C2372" s="239"/>
      <c r="D2372" s="239"/>
      <c r="E2372" s="239"/>
      <c r="F2372" s="91"/>
    </row>
    <row r="2373" spans="1:6" s="215" customFormat="1" x14ac:dyDescent="0.3">
      <c r="A2373" s="889"/>
      <c r="B2373" s="239"/>
      <c r="C2373" s="239"/>
      <c r="D2373" s="239"/>
      <c r="E2373" s="239"/>
      <c r="F2373" s="91"/>
    </row>
    <row r="2374" spans="1:6" s="215" customFormat="1" x14ac:dyDescent="0.3">
      <c r="A2374" s="889"/>
      <c r="B2374" s="239"/>
      <c r="C2374" s="239"/>
      <c r="D2374" s="239"/>
      <c r="E2374" s="239"/>
      <c r="F2374" s="91"/>
    </row>
    <row r="2375" spans="1:6" s="215" customFormat="1" x14ac:dyDescent="0.3">
      <c r="A2375" s="889"/>
      <c r="B2375" s="239"/>
      <c r="C2375" s="239"/>
      <c r="D2375" s="239"/>
      <c r="E2375" s="239"/>
      <c r="F2375" s="91"/>
    </row>
    <row r="2376" spans="1:6" s="215" customFormat="1" x14ac:dyDescent="0.3">
      <c r="A2376" s="889"/>
      <c r="B2376" s="239"/>
      <c r="C2376" s="239"/>
      <c r="D2376" s="239"/>
      <c r="E2376" s="239"/>
      <c r="F2376" s="91"/>
    </row>
    <row r="2377" spans="1:6" s="215" customFormat="1" x14ac:dyDescent="0.3">
      <c r="A2377" s="889"/>
      <c r="B2377" s="239"/>
      <c r="C2377" s="239"/>
      <c r="D2377" s="239"/>
      <c r="E2377" s="239"/>
      <c r="F2377" s="91"/>
    </row>
    <row r="2378" spans="1:6" s="215" customFormat="1" x14ac:dyDescent="0.3">
      <c r="A2378" s="889"/>
      <c r="B2378" s="239"/>
      <c r="C2378" s="239"/>
      <c r="D2378" s="239"/>
      <c r="E2378" s="239"/>
      <c r="F2378" s="91"/>
    </row>
    <row r="2379" spans="1:6" s="215" customFormat="1" x14ac:dyDescent="0.3">
      <c r="A2379" s="889"/>
      <c r="B2379" s="239"/>
      <c r="C2379" s="239"/>
      <c r="D2379" s="239"/>
      <c r="E2379" s="239"/>
      <c r="F2379" s="91"/>
    </row>
    <row r="2380" spans="1:6" s="215" customFormat="1" x14ac:dyDescent="0.3">
      <c r="A2380" s="889"/>
      <c r="B2380" s="239"/>
      <c r="C2380" s="239"/>
      <c r="D2380" s="239"/>
      <c r="E2380" s="239"/>
      <c r="F2380" s="91"/>
    </row>
    <row r="2381" spans="1:6" s="215" customFormat="1" x14ac:dyDescent="0.3">
      <c r="A2381" s="889"/>
      <c r="B2381" s="239"/>
      <c r="C2381" s="239"/>
      <c r="D2381" s="239"/>
      <c r="E2381" s="239"/>
      <c r="F2381" s="91"/>
    </row>
    <row r="2382" spans="1:6" s="215" customFormat="1" x14ac:dyDescent="0.3">
      <c r="A2382" s="984"/>
      <c r="B2382" s="239"/>
      <c r="C2382" s="239"/>
      <c r="D2382" s="239"/>
      <c r="E2382" s="239"/>
      <c r="F2382" s="91"/>
    </row>
    <row r="2383" spans="1:6" s="215" customFormat="1" x14ac:dyDescent="0.3">
      <c r="A2383" s="984"/>
      <c r="B2383" s="239"/>
      <c r="C2383" s="239"/>
      <c r="D2383" s="239"/>
      <c r="E2383" s="239"/>
      <c r="F2383" s="91"/>
    </row>
    <row r="2384" spans="1:6" s="215" customFormat="1" x14ac:dyDescent="0.3">
      <c r="A2384" s="984"/>
      <c r="B2384" s="239"/>
      <c r="C2384" s="239"/>
      <c r="D2384" s="239"/>
      <c r="E2384" s="239"/>
      <c r="F2384" s="91"/>
    </row>
    <row r="2385" spans="1:6" s="215" customFormat="1" x14ac:dyDescent="0.3">
      <c r="A2385" s="984"/>
      <c r="B2385" s="239"/>
      <c r="C2385" s="239"/>
      <c r="D2385" s="239"/>
      <c r="E2385" s="239"/>
      <c r="F2385" s="91"/>
    </row>
    <row r="2386" spans="1:6" s="215" customFormat="1" x14ac:dyDescent="0.3">
      <c r="A2386" s="984"/>
      <c r="B2386" s="239"/>
      <c r="C2386" s="239"/>
      <c r="D2386" s="239"/>
      <c r="E2386" s="239"/>
      <c r="F2386" s="91"/>
    </row>
    <row r="2387" spans="1:6" s="215" customFormat="1" x14ac:dyDescent="0.3">
      <c r="A2387" s="1003"/>
      <c r="B2387" s="239"/>
      <c r="C2387" s="239"/>
      <c r="D2387" s="239"/>
      <c r="E2387" s="239"/>
      <c r="F2387" s="91"/>
    </row>
    <row r="2388" spans="1:6" s="215" customFormat="1" x14ac:dyDescent="0.3">
      <c r="A2388" s="984"/>
      <c r="B2388" s="239"/>
      <c r="C2388" s="239"/>
      <c r="D2388" s="239"/>
      <c r="E2388" s="239"/>
      <c r="F2388" s="91"/>
    </row>
    <row r="2389" spans="1:6" s="215" customFormat="1" x14ac:dyDescent="0.3">
      <c r="A2389" s="984"/>
      <c r="B2389" s="239"/>
      <c r="C2389" s="239"/>
      <c r="D2389" s="239"/>
      <c r="E2389" s="239"/>
      <c r="F2389" s="91"/>
    </row>
    <row r="2390" spans="1:6" s="215" customFormat="1" x14ac:dyDescent="0.3">
      <c r="A2390" s="552"/>
      <c r="B2390" s="239"/>
      <c r="C2390" s="239"/>
      <c r="D2390" s="239"/>
      <c r="E2390" s="239"/>
      <c r="F2390" s="91"/>
    </row>
    <row r="2391" spans="1:6" s="215" customFormat="1" x14ac:dyDescent="0.3">
      <c r="A2391" s="552"/>
      <c r="B2391" s="239"/>
      <c r="C2391" s="239"/>
      <c r="D2391" s="239"/>
      <c r="E2391" s="239"/>
      <c r="F2391" s="91"/>
    </row>
    <row r="2392" spans="1:6" s="215" customFormat="1" x14ac:dyDescent="0.3">
      <c r="A2392" s="552"/>
      <c r="B2392" s="239"/>
      <c r="C2392" s="239"/>
      <c r="D2392" s="239"/>
      <c r="E2392" s="239"/>
      <c r="F2392" s="91"/>
    </row>
    <row r="2393" spans="1:6" s="215" customFormat="1" x14ac:dyDescent="0.3">
      <c r="A2393" s="552"/>
      <c r="B2393" s="239"/>
      <c r="C2393" s="239"/>
      <c r="D2393" s="239"/>
      <c r="E2393" s="239"/>
      <c r="F2393" s="91"/>
    </row>
    <row r="2394" spans="1:6" s="215" customFormat="1" x14ac:dyDescent="0.3">
      <c r="A2394" s="552"/>
      <c r="B2394" s="239"/>
      <c r="C2394" s="239"/>
      <c r="D2394" s="239"/>
      <c r="E2394" s="239"/>
      <c r="F2394" s="91"/>
    </row>
    <row r="2395" spans="1:6" s="215" customFormat="1" x14ac:dyDescent="0.3">
      <c r="A2395" s="1345" t="s">
        <v>127</v>
      </c>
      <c r="B2395" s="1345"/>
      <c r="C2395" s="1345"/>
      <c r="D2395" s="1345"/>
      <c r="E2395" s="1345"/>
      <c r="F2395" s="1345"/>
    </row>
    <row r="2396" spans="1:6" s="215" customFormat="1" x14ac:dyDescent="0.3">
      <c r="A2396" s="1344" t="s">
        <v>415</v>
      </c>
      <c r="B2396" s="1344"/>
      <c r="C2396" s="1344"/>
      <c r="D2396" s="1344"/>
      <c r="E2396" s="1344"/>
      <c r="F2396" s="1344"/>
    </row>
    <row r="2397" spans="1:6" s="215" customFormat="1" x14ac:dyDescent="0.3">
      <c r="A2397" s="1344" t="s">
        <v>45</v>
      </c>
      <c r="B2397" s="1344"/>
      <c r="C2397" s="1344"/>
      <c r="D2397" s="1344"/>
      <c r="E2397" s="1344"/>
      <c r="F2397" s="1344"/>
    </row>
    <row r="2398" spans="1:6" s="215" customFormat="1" x14ac:dyDescent="0.3">
      <c r="A2398" s="214" t="s">
        <v>534</v>
      </c>
      <c r="B2398" s="91"/>
      <c r="C2398" s="552"/>
      <c r="D2398" s="552"/>
      <c r="E2398" s="552"/>
      <c r="F2398" s="552"/>
    </row>
    <row r="2399" spans="1:6" s="215" customFormat="1" x14ac:dyDescent="0.3">
      <c r="A2399" s="214" t="s">
        <v>535</v>
      </c>
      <c r="B2399" s="91"/>
      <c r="C2399" s="552"/>
      <c r="D2399" s="552"/>
      <c r="E2399" s="552"/>
      <c r="F2399" s="552"/>
    </row>
    <row r="2400" spans="1:6" s="215" customFormat="1" x14ac:dyDescent="0.3">
      <c r="A2400" s="214" t="s">
        <v>536</v>
      </c>
      <c r="B2400" s="91"/>
      <c r="C2400" s="552"/>
      <c r="D2400" s="552"/>
      <c r="E2400" s="552"/>
      <c r="F2400" s="552"/>
    </row>
    <row r="2401" spans="1:6" s="215" customFormat="1" x14ac:dyDescent="0.3">
      <c r="A2401" s="214" t="s">
        <v>937</v>
      </c>
      <c r="B2401" s="91"/>
      <c r="C2401" s="552"/>
      <c r="D2401" s="552"/>
      <c r="E2401" s="552"/>
      <c r="F2401" s="552"/>
    </row>
    <row r="2402" spans="1:6" s="215" customFormat="1" x14ac:dyDescent="0.3">
      <c r="A2402" s="91" t="s">
        <v>2243</v>
      </c>
      <c r="B2402" s="587"/>
      <c r="C2402" s="587"/>
      <c r="D2402" s="587"/>
      <c r="E2402" s="91" t="s">
        <v>944</v>
      </c>
      <c r="F2402" s="587"/>
    </row>
    <row r="2403" spans="1:6" s="215" customFormat="1" x14ac:dyDescent="0.3">
      <c r="A2403" s="91" t="s">
        <v>46</v>
      </c>
      <c r="B2403" s="587"/>
      <c r="C2403" s="587"/>
      <c r="D2403" s="587"/>
      <c r="E2403" s="587"/>
      <c r="F2403" s="587"/>
    </row>
    <row r="2404" spans="1:6" s="215" customFormat="1" x14ac:dyDescent="0.3">
      <c r="A2404" s="216"/>
      <c r="B2404" s="588" t="s">
        <v>17</v>
      </c>
      <c r="C2404" s="1346" t="s">
        <v>416</v>
      </c>
      <c r="D2404" s="1347"/>
      <c r="E2404" s="1348"/>
      <c r="F2404" s="217"/>
    </row>
    <row r="2405" spans="1:6" s="215" customFormat="1" x14ac:dyDescent="0.3">
      <c r="A2405" s="218" t="s">
        <v>47</v>
      </c>
      <c r="B2405" s="589" t="s">
        <v>113</v>
      </c>
      <c r="C2405" s="216" t="s">
        <v>114</v>
      </c>
      <c r="D2405" s="216" t="s">
        <v>115</v>
      </c>
      <c r="E2405" s="216" t="s">
        <v>116</v>
      </c>
      <c r="F2405" s="220" t="s">
        <v>48</v>
      </c>
    </row>
    <row r="2406" spans="1:6" s="215" customFormat="1" x14ac:dyDescent="0.3">
      <c r="A2406" s="590"/>
      <c r="B2406" s="589" t="s">
        <v>188</v>
      </c>
      <c r="C2406" s="219" t="s">
        <v>117</v>
      </c>
      <c r="D2406" s="219" t="s">
        <v>118</v>
      </c>
      <c r="E2406" s="219" t="s">
        <v>119</v>
      </c>
      <c r="F2406" s="591"/>
    </row>
    <row r="2407" spans="1:6" s="215" customFormat="1" ht="19.5" thickBot="1" x14ac:dyDescent="0.35">
      <c r="A2407" s="592" t="s">
        <v>540</v>
      </c>
      <c r="B2407" s="221">
        <v>3600</v>
      </c>
      <c r="C2407" s="221" t="s">
        <v>431</v>
      </c>
      <c r="D2407" s="221">
        <v>40000</v>
      </c>
      <c r="E2407" s="221" t="s">
        <v>431</v>
      </c>
      <c r="F2407" s="593"/>
    </row>
    <row r="2408" spans="1:6" s="215" customFormat="1" ht="19.5" thickTop="1" x14ac:dyDescent="0.3">
      <c r="A2408" s="594" t="s">
        <v>588</v>
      </c>
      <c r="B2408" s="223">
        <v>3600</v>
      </c>
      <c r="C2408" s="223"/>
      <c r="D2408" s="224">
        <v>3600</v>
      </c>
      <c r="E2408" s="224"/>
      <c r="F2408" s="595" t="s">
        <v>431</v>
      </c>
    </row>
    <row r="2409" spans="1:6" s="215" customFormat="1" x14ac:dyDescent="0.3">
      <c r="A2409" s="596" t="s">
        <v>589</v>
      </c>
      <c r="B2409" s="248">
        <v>3600</v>
      </c>
      <c r="C2409" s="225"/>
      <c r="D2409" s="226">
        <v>3600</v>
      </c>
      <c r="E2409" s="226"/>
      <c r="F2409" s="293" t="s">
        <v>1837</v>
      </c>
    </row>
    <row r="2410" spans="1:6" s="215" customFormat="1" x14ac:dyDescent="0.3">
      <c r="A2410" s="598" t="s">
        <v>431</v>
      </c>
      <c r="B2410" s="232"/>
      <c r="C2410" s="227"/>
      <c r="D2410" s="228" t="s">
        <v>431</v>
      </c>
      <c r="E2410" s="228"/>
      <c r="F2410" s="654" t="s">
        <v>1838</v>
      </c>
    </row>
    <row r="2411" spans="1:6" s="215" customFormat="1" x14ac:dyDescent="0.3">
      <c r="A2411" s="599"/>
      <c r="B2411" s="227"/>
      <c r="C2411" s="227"/>
      <c r="D2411" s="228"/>
      <c r="E2411" s="228"/>
      <c r="F2411" s="597" t="s">
        <v>431</v>
      </c>
    </row>
    <row r="2412" spans="1:6" s="215" customFormat="1" x14ac:dyDescent="0.3">
      <c r="A2412" s="594" t="s">
        <v>590</v>
      </c>
      <c r="B2412" s="223"/>
      <c r="C2412" s="223" t="s">
        <v>431</v>
      </c>
      <c r="D2412" s="223">
        <v>36400</v>
      </c>
      <c r="E2412" s="223" t="s">
        <v>431</v>
      </c>
      <c r="F2412" s="595" t="s">
        <v>431</v>
      </c>
    </row>
    <row r="2413" spans="1:6" s="215" customFormat="1" x14ac:dyDescent="0.3">
      <c r="A2413" s="599" t="s">
        <v>936</v>
      </c>
      <c r="B2413" s="250"/>
      <c r="C2413" s="227"/>
      <c r="D2413" s="228">
        <v>36400</v>
      </c>
      <c r="E2413" s="228"/>
      <c r="F2413" s="597" t="s">
        <v>939</v>
      </c>
    </row>
    <row r="2414" spans="1:6" s="215" customFormat="1" x14ac:dyDescent="0.3">
      <c r="A2414" s="599"/>
      <c r="B2414" s="232"/>
      <c r="C2414" s="227"/>
      <c r="D2414" s="228"/>
      <c r="E2414" s="228"/>
      <c r="F2414" s="597" t="s">
        <v>945</v>
      </c>
    </row>
    <row r="2415" spans="1:6" s="215" customFormat="1" x14ac:dyDescent="0.3">
      <c r="A2415" s="599"/>
      <c r="B2415" s="227"/>
      <c r="C2415" s="227"/>
      <c r="D2415" s="228"/>
      <c r="E2415" s="228"/>
      <c r="F2415" s="601"/>
    </row>
    <row r="2416" spans="1:6" s="215" customFormat="1" x14ac:dyDescent="0.3">
      <c r="A2416" s="599"/>
      <c r="B2416" s="227"/>
      <c r="C2416" s="227"/>
      <c r="D2416" s="228"/>
      <c r="E2416" s="228"/>
      <c r="F2416" s="601"/>
    </row>
    <row r="2417" spans="1:6" s="215" customFormat="1" x14ac:dyDescent="0.3">
      <c r="A2417" s="599"/>
      <c r="B2417" s="227"/>
      <c r="C2417" s="227"/>
      <c r="D2417" s="228"/>
      <c r="E2417" s="228"/>
      <c r="F2417" s="601"/>
    </row>
    <row r="2418" spans="1:6" s="215" customFormat="1" x14ac:dyDescent="0.3">
      <c r="A2418" s="599"/>
      <c r="B2418" s="227"/>
      <c r="C2418" s="227"/>
      <c r="D2418" s="228"/>
      <c r="E2418" s="228"/>
      <c r="F2418" s="601"/>
    </row>
    <row r="2419" spans="1:6" s="215" customFormat="1" x14ac:dyDescent="0.3">
      <c r="A2419" s="599"/>
      <c r="B2419" s="227"/>
      <c r="C2419" s="227"/>
      <c r="D2419" s="228"/>
      <c r="E2419" s="228"/>
      <c r="F2419" s="601"/>
    </row>
    <row r="2420" spans="1:6" s="215" customFormat="1" x14ac:dyDescent="0.3">
      <c r="A2420" s="599"/>
      <c r="B2420" s="227"/>
      <c r="C2420" s="227"/>
      <c r="D2420" s="228"/>
      <c r="E2420" s="228"/>
      <c r="F2420" s="601"/>
    </row>
    <row r="2421" spans="1:6" s="215" customFormat="1" x14ac:dyDescent="0.3">
      <c r="A2421" s="599"/>
      <c r="B2421" s="227"/>
      <c r="C2421" s="227"/>
      <c r="D2421" s="228"/>
      <c r="E2421" s="228"/>
      <c r="F2421" s="601"/>
    </row>
    <row r="2422" spans="1:6" s="215" customFormat="1" ht="19.5" customHeight="1" x14ac:dyDescent="0.3">
      <c r="A2422" s="599"/>
      <c r="B2422" s="227"/>
      <c r="C2422" s="227"/>
      <c r="D2422" s="228"/>
      <c r="E2422" s="228"/>
      <c r="F2422" s="601"/>
    </row>
    <row r="2423" spans="1:6" s="215" customFormat="1" x14ac:dyDescent="0.3">
      <c r="A2423" s="599"/>
      <c r="B2423" s="227"/>
      <c r="C2423" s="227"/>
      <c r="D2423" s="228"/>
      <c r="E2423" s="228"/>
      <c r="F2423" s="601"/>
    </row>
    <row r="2424" spans="1:6" s="215" customFormat="1" x14ac:dyDescent="0.3">
      <c r="A2424" s="599"/>
      <c r="B2424" s="227"/>
      <c r="C2424" s="227"/>
      <c r="D2424" s="228"/>
      <c r="E2424" s="228"/>
      <c r="F2424" s="601"/>
    </row>
    <row r="2425" spans="1:6" s="215" customFormat="1" x14ac:dyDescent="0.3">
      <c r="A2425" s="599"/>
      <c r="B2425" s="227"/>
      <c r="C2425" s="227"/>
      <c r="D2425" s="228"/>
      <c r="E2425" s="228"/>
      <c r="F2425" s="601"/>
    </row>
    <row r="2426" spans="1:6" s="215" customFormat="1" x14ac:dyDescent="0.3">
      <c r="A2426" s="599"/>
      <c r="B2426" s="227"/>
      <c r="C2426" s="227"/>
      <c r="D2426" s="228"/>
      <c r="E2426" s="228"/>
      <c r="F2426" s="601"/>
    </row>
    <row r="2427" spans="1:6" s="215" customFormat="1" x14ac:dyDescent="0.3">
      <c r="A2427" s="599"/>
      <c r="B2427" s="227"/>
      <c r="C2427" s="227"/>
      <c r="D2427" s="228"/>
      <c r="E2427" s="228"/>
      <c r="F2427" s="601"/>
    </row>
    <row r="2428" spans="1:6" s="215" customFormat="1" x14ac:dyDescent="0.3">
      <c r="A2428" s="599"/>
      <c r="B2428" s="227"/>
      <c r="C2428" s="227"/>
      <c r="D2428" s="228"/>
      <c r="E2428" s="228"/>
      <c r="F2428" s="601"/>
    </row>
    <row r="2429" spans="1:6" s="215" customFormat="1" x14ac:dyDescent="0.3">
      <c r="A2429" s="599"/>
      <c r="B2429" s="227"/>
      <c r="C2429" s="227"/>
      <c r="D2429" s="228"/>
      <c r="E2429" s="228"/>
      <c r="F2429" s="601"/>
    </row>
    <row r="2430" spans="1:6" s="215" customFormat="1" x14ac:dyDescent="0.3">
      <c r="A2430" s="599"/>
      <c r="B2430" s="227"/>
      <c r="C2430" s="227"/>
      <c r="D2430" s="228"/>
      <c r="E2430" s="228"/>
      <c r="F2430" s="601"/>
    </row>
    <row r="2431" spans="1:6" s="215" customFormat="1" x14ac:dyDescent="0.3">
      <c r="A2431" s="599"/>
      <c r="B2431" s="227"/>
      <c r="C2431" s="227"/>
      <c r="D2431" s="228"/>
      <c r="E2431" s="228"/>
      <c r="F2431" s="601"/>
    </row>
    <row r="2432" spans="1:6" s="215" customFormat="1" x14ac:dyDescent="0.3">
      <c r="A2432" s="599"/>
      <c r="B2432" s="227"/>
      <c r="C2432" s="227"/>
      <c r="D2432" s="228"/>
      <c r="E2432" s="228"/>
      <c r="F2432" s="601"/>
    </row>
    <row r="2433" spans="1:6" s="215" customFormat="1" x14ac:dyDescent="0.3">
      <c r="A2433" s="599"/>
      <c r="B2433" s="227"/>
      <c r="C2433" s="227"/>
      <c r="D2433" s="228"/>
      <c r="E2433" s="228"/>
      <c r="F2433" s="601"/>
    </row>
    <row r="2434" spans="1:6" s="215" customFormat="1" x14ac:dyDescent="0.3">
      <c r="A2434" s="599"/>
      <c r="B2434" s="227"/>
      <c r="C2434" s="227"/>
      <c r="D2434" s="228"/>
      <c r="E2434" s="228"/>
      <c r="F2434" s="601"/>
    </row>
    <row r="2435" spans="1:6" s="215" customFormat="1" x14ac:dyDescent="0.3">
      <c r="A2435" s="599"/>
      <c r="B2435" s="227"/>
      <c r="C2435" s="227"/>
      <c r="D2435" s="228"/>
      <c r="E2435" s="228"/>
      <c r="F2435" s="601"/>
    </row>
    <row r="2436" spans="1:6" s="215" customFormat="1" x14ac:dyDescent="0.3">
      <c r="A2436" s="599"/>
      <c r="B2436" s="227"/>
      <c r="C2436" s="227"/>
      <c r="D2436" s="228"/>
      <c r="E2436" s="228"/>
      <c r="F2436" s="601"/>
    </row>
    <row r="2437" spans="1:6" s="215" customFormat="1" x14ac:dyDescent="0.3">
      <c r="A2437" s="599"/>
      <c r="B2437" s="227"/>
      <c r="C2437" s="227"/>
      <c r="D2437" s="228"/>
      <c r="E2437" s="228"/>
      <c r="F2437" s="602"/>
    </row>
    <row r="2438" spans="1:6" s="215" customFormat="1" x14ac:dyDescent="0.3">
      <c r="A2438" s="233" t="s">
        <v>6</v>
      </c>
      <c r="B2438" s="234">
        <v>3600</v>
      </c>
      <c r="C2438" s="223" t="s">
        <v>431</v>
      </c>
      <c r="D2438" s="234">
        <v>40000</v>
      </c>
      <c r="E2438" s="223" t="s">
        <v>431</v>
      </c>
      <c r="F2438" s="603"/>
    </row>
    <row r="2439" spans="1:6" s="215" customFormat="1" x14ac:dyDescent="0.3">
      <c r="A2439" s="552"/>
      <c r="B2439" s="239"/>
      <c r="C2439" s="239"/>
      <c r="D2439" s="239"/>
      <c r="E2439" s="239"/>
      <c r="F2439" s="91"/>
    </row>
    <row r="2440" spans="1:6" s="215" customFormat="1" x14ac:dyDescent="0.3">
      <c r="A2440" s="552"/>
      <c r="B2440" s="239"/>
      <c r="C2440" s="239"/>
      <c r="D2440" s="239"/>
      <c r="E2440" s="239"/>
      <c r="F2440" s="91"/>
    </row>
    <row r="2441" spans="1:6" s="215" customFormat="1" x14ac:dyDescent="0.3">
      <c r="A2441" s="1003"/>
      <c r="B2441" s="239"/>
      <c r="C2441" s="239"/>
      <c r="D2441" s="239"/>
      <c r="E2441" s="239"/>
      <c r="F2441" s="91"/>
    </row>
    <row r="2442" spans="1:6" s="215" customFormat="1" x14ac:dyDescent="0.3">
      <c r="A2442" s="1003"/>
      <c r="B2442" s="239"/>
      <c r="C2442" s="239"/>
      <c r="D2442" s="239"/>
      <c r="E2442" s="239"/>
      <c r="F2442" s="91"/>
    </row>
    <row r="2443" spans="1:6" s="215" customFormat="1" x14ac:dyDescent="0.3">
      <c r="A2443" s="552"/>
      <c r="B2443" s="239"/>
      <c r="C2443" s="239"/>
      <c r="D2443" s="239"/>
      <c r="E2443" s="239"/>
      <c r="F2443" s="91"/>
    </row>
    <row r="2444" spans="1:6" s="215" customFormat="1" x14ac:dyDescent="0.3">
      <c r="A2444" s="552"/>
      <c r="B2444" s="239"/>
      <c r="C2444" s="239"/>
      <c r="D2444" s="239"/>
      <c r="E2444" s="239"/>
      <c r="F2444" s="91"/>
    </row>
    <row r="2445" spans="1:6" s="215" customFormat="1" x14ac:dyDescent="0.3">
      <c r="A2445" s="1345" t="s">
        <v>127</v>
      </c>
      <c r="B2445" s="1345"/>
      <c r="C2445" s="1345"/>
      <c r="D2445" s="1345"/>
      <c r="E2445" s="1345"/>
      <c r="F2445" s="1345"/>
    </row>
    <row r="2446" spans="1:6" s="215" customFormat="1" x14ac:dyDescent="0.3">
      <c r="A2446" s="1344" t="s">
        <v>415</v>
      </c>
      <c r="B2446" s="1344"/>
      <c r="C2446" s="1344"/>
      <c r="D2446" s="1344"/>
      <c r="E2446" s="1344"/>
      <c r="F2446" s="1344"/>
    </row>
    <row r="2447" spans="1:6" s="215" customFormat="1" x14ac:dyDescent="0.3">
      <c r="A2447" s="1344" t="s">
        <v>45</v>
      </c>
      <c r="B2447" s="1344"/>
      <c r="C2447" s="1344"/>
      <c r="D2447" s="1344"/>
      <c r="E2447" s="1344"/>
      <c r="F2447" s="1344"/>
    </row>
    <row r="2448" spans="1:6" s="215" customFormat="1" x14ac:dyDescent="0.3">
      <c r="A2448" s="214" t="s">
        <v>534</v>
      </c>
      <c r="B2448" s="91"/>
      <c r="C2448" s="552"/>
      <c r="D2448" s="552"/>
      <c r="E2448" s="552"/>
      <c r="F2448" s="552"/>
    </row>
    <row r="2449" spans="1:6" s="215" customFormat="1" x14ac:dyDescent="0.3">
      <c r="A2449" s="214" t="s">
        <v>535</v>
      </c>
      <c r="B2449" s="91"/>
      <c r="C2449" s="552"/>
      <c r="D2449" s="552"/>
      <c r="E2449" s="552"/>
      <c r="F2449" s="552"/>
    </row>
    <row r="2450" spans="1:6" s="215" customFormat="1" x14ac:dyDescent="0.3">
      <c r="A2450" s="214" t="s">
        <v>536</v>
      </c>
      <c r="B2450" s="91"/>
      <c r="C2450" s="552"/>
      <c r="D2450" s="552"/>
      <c r="E2450" s="552"/>
      <c r="F2450" s="552"/>
    </row>
    <row r="2451" spans="1:6" s="215" customFormat="1" x14ac:dyDescent="0.3">
      <c r="A2451" s="214" t="s">
        <v>937</v>
      </c>
      <c r="B2451" s="91"/>
      <c r="C2451" s="552"/>
      <c r="D2451" s="552"/>
      <c r="E2451" s="552"/>
      <c r="F2451" s="552"/>
    </row>
    <row r="2452" spans="1:6" s="215" customFormat="1" x14ac:dyDescent="0.3">
      <c r="A2452" s="91" t="s">
        <v>2160</v>
      </c>
      <c r="B2452" s="587"/>
      <c r="C2452" s="587"/>
      <c r="D2452" s="587"/>
      <c r="E2452" s="91" t="s">
        <v>556</v>
      </c>
      <c r="F2452" s="587"/>
    </row>
    <row r="2453" spans="1:6" s="215" customFormat="1" x14ac:dyDescent="0.3">
      <c r="A2453" s="91" t="s">
        <v>46</v>
      </c>
      <c r="B2453" s="587"/>
      <c r="C2453" s="587"/>
      <c r="D2453" s="587"/>
      <c r="E2453" s="587"/>
      <c r="F2453" s="587"/>
    </row>
    <row r="2454" spans="1:6" s="215" customFormat="1" x14ac:dyDescent="0.3">
      <c r="A2454" s="216"/>
      <c r="B2454" s="588" t="s">
        <v>17</v>
      </c>
      <c r="C2454" s="1346" t="s">
        <v>416</v>
      </c>
      <c r="D2454" s="1347"/>
      <c r="E2454" s="1348"/>
      <c r="F2454" s="217"/>
    </row>
    <row r="2455" spans="1:6" s="215" customFormat="1" x14ac:dyDescent="0.3">
      <c r="A2455" s="218" t="s">
        <v>47</v>
      </c>
      <c r="B2455" s="589" t="s">
        <v>113</v>
      </c>
      <c r="C2455" s="216" t="s">
        <v>114</v>
      </c>
      <c r="D2455" s="216" t="s">
        <v>115</v>
      </c>
      <c r="E2455" s="216" t="s">
        <v>116</v>
      </c>
      <c r="F2455" s="220" t="s">
        <v>48</v>
      </c>
    </row>
    <row r="2456" spans="1:6" s="215" customFormat="1" x14ac:dyDescent="0.3">
      <c r="A2456" s="590"/>
      <c r="B2456" s="589" t="s">
        <v>188</v>
      </c>
      <c r="C2456" s="219" t="s">
        <v>117</v>
      </c>
      <c r="D2456" s="219" t="s">
        <v>118</v>
      </c>
      <c r="E2456" s="219" t="s">
        <v>119</v>
      </c>
      <c r="F2456" s="591"/>
    </row>
    <row r="2457" spans="1:6" s="215" customFormat="1" ht="22.5" thickBot="1" x14ac:dyDescent="0.55000000000000004">
      <c r="A2457" s="592" t="s">
        <v>540</v>
      </c>
      <c r="B2457" s="221">
        <v>19995</v>
      </c>
      <c r="C2457" s="221" t="s">
        <v>431</v>
      </c>
      <c r="D2457" s="294">
        <f>D2458+D2465</f>
        <v>30000</v>
      </c>
      <c r="E2457" s="221" t="s">
        <v>431</v>
      </c>
      <c r="F2457" s="593"/>
    </row>
    <row r="2458" spans="1:6" s="215" customFormat="1" ht="19.5" thickTop="1" x14ac:dyDescent="0.3">
      <c r="A2458" s="594" t="s">
        <v>541</v>
      </c>
      <c r="B2458" s="223">
        <v>4440</v>
      </c>
      <c r="C2458" s="223" t="s">
        <v>431</v>
      </c>
      <c r="D2458" s="286">
        <v>18400</v>
      </c>
      <c r="E2458" s="223" t="s">
        <v>431</v>
      </c>
      <c r="F2458" s="595" t="s">
        <v>431</v>
      </c>
    </row>
    <row r="2459" spans="1:6" s="215" customFormat="1" x14ac:dyDescent="0.3">
      <c r="A2459" s="599" t="s">
        <v>739</v>
      </c>
      <c r="B2459" s="248" t="s">
        <v>431</v>
      </c>
      <c r="C2459" s="227"/>
      <c r="D2459" s="228">
        <v>18400</v>
      </c>
      <c r="E2459" s="228"/>
      <c r="F2459" s="597" t="s">
        <v>1361</v>
      </c>
    </row>
    <row r="2460" spans="1:6" s="215" customFormat="1" x14ac:dyDescent="0.3">
      <c r="A2460" s="599"/>
      <c r="B2460" s="232"/>
      <c r="C2460" s="227"/>
      <c r="D2460" s="228"/>
      <c r="E2460" s="228"/>
      <c r="F2460" s="597" t="s">
        <v>1362</v>
      </c>
    </row>
    <row r="2461" spans="1:6" s="215" customFormat="1" x14ac:dyDescent="0.3">
      <c r="A2461" s="599"/>
      <c r="B2461" s="232"/>
      <c r="C2461" s="227"/>
      <c r="D2461" s="228"/>
      <c r="E2461" s="228"/>
      <c r="F2461" s="597" t="s">
        <v>1363</v>
      </c>
    </row>
    <row r="2462" spans="1:6" s="215" customFormat="1" x14ac:dyDescent="0.3">
      <c r="A2462" s="599"/>
      <c r="B2462" s="232"/>
      <c r="C2462" s="227"/>
      <c r="D2462" s="228"/>
      <c r="E2462" s="228"/>
      <c r="F2462" s="597" t="s">
        <v>950</v>
      </c>
    </row>
    <row r="2463" spans="1:6" s="215" customFormat="1" x14ac:dyDescent="0.3">
      <c r="A2463" s="599"/>
      <c r="B2463" s="227"/>
      <c r="C2463" s="227"/>
      <c r="D2463" s="228"/>
      <c r="E2463" s="228"/>
      <c r="F2463" s="597" t="s">
        <v>1364</v>
      </c>
    </row>
    <row r="2464" spans="1:6" s="215" customFormat="1" x14ac:dyDescent="0.3">
      <c r="A2464" s="599"/>
      <c r="B2464" s="227"/>
      <c r="C2464" s="227"/>
      <c r="D2464" s="228"/>
      <c r="E2464" s="228"/>
      <c r="F2464" s="591" t="s">
        <v>1365</v>
      </c>
    </row>
    <row r="2465" spans="1:6" s="215" customFormat="1" x14ac:dyDescent="0.3">
      <c r="A2465" s="594" t="s">
        <v>543</v>
      </c>
      <c r="B2465" s="223">
        <v>15595</v>
      </c>
      <c r="C2465" s="223"/>
      <c r="D2465" s="224">
        <v>11600</v>
      </c>
      <c r="E2465" s="224"/>
      <c r="F2465" s="595" t="s">
        <v>431</v>
      </c>
    </row>
    <row r="2466" spans="1:6" s="215" customFormat="1" x14ac:dyDescent="0.3">
      <c r="A2466" s="590" t="s">
        <v>946</v>
      </c>
      <c r="B2466" s="225">
        <v>15595</v>
      </c>
      <c r="C2466" s="230"/>
      <c r="D2466" s="231">
        <v>11600</v>
      </c>
      <c r="E2466" s="231"/>
      <c r="F2466" s="597" t="s">
        <v>947</v>
      </c>
    </row>
    <row r="2467" spans="1:6" s="215" customFormat="1" x14ac:dyDescent="0.3">
      <c r="A2467" s="599"/>
      <c r="B2467" s="227"/>
      <c r="C2467" s="227"/>
      <c r="D2467" s="228"/>
      <c r="E2467" s="228"/>
      <c r="F2467" s="597" t="s">
        <v>948</v>
      </c>
    </row>
    <row r="2468" spans="1:6" s="215" customFormat="1" x14ac:dyDescent="0.3">
      <c r="A2468" s="599"/>
      <c r="B2468" s="227"/>
      <c r="C2468" s="227"/>
      <c r="D2468" s="228"/>
      <c r="E2468" s="228"/>
      <c r="F2468" s="597" t="s">
        <v>949</v>
      </c>
    </row>
    <row r="2469" spans="1:6" s="215" customFormat="1" x14ac:dyDescent="0.3">
      <c r="A2469" s="599"/>
      <c r="B2469" s="227"/>
      <c r="C2469" s="227"/>
      <c r="D2469" s="228"/>
      <c r="E2469" s="228"/>
      <c r="F2469" s="597" t="s">
        <v>1360</v>
      </c>
    </row>
    <row r="2470" spans="1:6" s="215" customFormat="1" x14ac:dyDescent="0.3">
      <c r="A2470" s="599"/>
      <c r="B2470" s="227"/>
      <c r="C2470" s="227"/>
      <c r="D2470" s="228"/>
      <c r="E2470" s="228"/>
      <c r="F2470" s="597"/>
    </row>
    <row r="2471" spans="1:6" s="215" customFormat="1" x14ac:dyDescent="0.3">
      <c r="A2471" s="599"/>
      <c r="B2471" s="227"/>
      <c r="C2471" s="227"/>
      <c r="D2471" s="228"/>
      <c r="E2471" s="228"/>
      <c r="F2471" s="597"/>
    </row>
    <row r="2472" spans="1:6" s="215" customFormat="1" x14ac:dyDescent="0.3">
      <c r="A2472" s="599"/>
      <c r="B2472" s="227"/>
      <c r="C2472" s="227"/>
      <c r="D2472" s="228"/>
      <c r="E2472" s="228"/>
      <c r="F2472" s="597"/>
    </row>
    <row r="2473" spans="1:6" s="215" customFormat="1" x14ac:dyDescent="0.3">
      <c r="A2473" s="599"/>
      <c r="B2473" s="227"/>
      <c r="C2473" s="227"/>
      <c r="D2473" s="228"/>
      <c r="E2473" s="228"/>
      <c r="F2473" s="597"/>
    </row>
    <row r="2474" spans="1:6" s="215" customFormat="1" x14ac:dyDescent="0.3">
      <c r="A2474" s="599"/>
      <c r="B2474" s="227"/>
      <c r="C2474" s="227"/>
      <c r="D2474" s="228"/>
      <c r="E2474" s="228"/>
      <c r="F2474" s="597"/>
    </row>
    <row r="2475" spans="1:6" s="215" customFormat="1" x14ac:dyDescent="0.3">
      <c r="A2475" s="599"/>
      <c r="B2475" s="227"/>
      <c r="C2475" s="227"/>
      <c r="D2475" s="228"/>
      <c r="E2475" s="228"/>
      <c r="F2475" s="597"/>
    </row>
    <row r="2476" spans="1:6" s="215" customFormat="1" x14ac:dyDescent="0.3">
      <c r="A2476" s="599"/>
      <c r="B2476" s="227"/>
      <c r="C2476" s="227"/>
      <c r="D2476" s="228"/>
      <c r="E2476" s="228"/>
      <c r="F2476" s="597"/>
    </row>
    <row r="2477" spans="1:6" s="215" customFormat="1" x14ac:dyDescent="0.3">
      <c r="A2477" s="599"/>
      <c r="B2477" s="227"/>
      <c r="C2477" s="227"/>
      <c r="D2477" s="228"/>
      <c r="E2477" s="228"/>
      <c r="F2477" s="597"/>
    </row>
    <row r="2478" spans="1:6" s="215" customFormat="1" x14ac:dyDescent="0.3">
      <c r="A2478" s="233" t="s">
        <v>6</v>
      </c>
      <c r="B2478" s="234">
        <v>19995</v>
      </c>
      <c r="C2478" s="223" t="s">
        <v>431</v>
      </c>
      <c r="D2478" s="234">
        <v>30000</v>
      </c>
      <c r="E2478" s="223" t="s">
        <v>431</v>
      </c>
      <c r="F2478" s="603"/>
    </row>
    <row r="2479" spans="1:6" s="215" customFormat="1" x14ac:dyDescent="0.3">
      <c r="A2479" s="552"/>
      <c r="B2479" s="239"/>
      <c r="C2479" s="239"/>
      <c r="D2479" s="239"/>
      <c r="E2479" s="239"/>
      <c r="F2479" s="91"/>
    </row>
    <row r="2480" spans="1:6" s="215" customFormat="1" x14ac:dyDescent="0.3">
      <c r="A2480" s="552"/>
      <c r="B2480" s="239"/>
      <c r="C2480" s="239"/>
      <c r="D2480" s="239"/>
      <c r="E2480" s="239"/>
      <c r="F2480" s="91"/>
    </row>
    <row r="2481" spans="1:6" s="215" customFormat="1" x14ac:dyDescent="0.3">
      <c r="A2481" s="889"/>
      <c r="B2481" s="239"/>
      <c r="C2481" s="239"/>
      <c r="D2481" s="239"/>
      <c r="E2481" s="239"/>
      <c r="F2481" s="91"/>
    </row>
    <row r="2482" spans="1:6" s="215" customFormat="1" x14ac:dyDescent="0.3">
      <c r="A2482" s="889"/>
      <c r="B2482" s="239"/>
      <c r="C2482" s="239"/>
      <c r="D2482" s="239"/>
      <c r="E2482" s="239"/>
      <c r="F2482" s="91"/>
    </row>
    <row r="2483" spans="1:6" s="215" customFormat="1" x14ac:dyDescent="0.3">
      <c r="A2483" s="889"/>
      <c r="B2483" s="239"/>
      <c r="C2483" s="239"/>
      <c r="D2483" s="239"/>
      <c r="E2483" s="239"/>
      <c r="F2483" s="91"/>
    </row>
    <row r="2484" spans="1:6" s="215" customFormat="1" x14ac:dyDescent="0.3">
      <c r="A2484" s="889"/>
      <c r="B2484" s="239"/>
      <c r="C2484" s="239"/>
      <c r="D2484" s="239"/>
      <c r="E2484" s="239"/>
      <c r="F2484" s="91"/>
    </row>
    <row r="2485" spans="1:6" s="215" customFormat="1" x14ac:dyDescent="0.3">
      <c r="A2485" s="889"/>
      <c r="B2485" s="239"/>
      <c r="C2485" s="239"/>
      <c r="D2485" s="239"/>
      <c r="E2485" s="239"/>
      <c r="F2485" s="91"/>
    </row>
    <row r="2486" spans="1:6" s="215" customFormat="1" x14ac:dyDescent="0.3">
      <c r="A2486" s="889"/>
      <c r="B2486" s="239"/>
      <c r="C2486" s="239"/>
      <c r="D2486" s="239"/>
      <c r="E2486" s="239"/>
      <c r="F2486" s="91"/>
    </row>
    <row r="2487" spans="1:6" s="215" customFormat="1" x14ac:dyDescent="0.3">
      <c r="A2487" s="889"/>
      <c r="B2487" s="239"/>
      <c r="C2487" s="239"/>
      <c r="D2487" s="239"/>
      <c r="E2487" s="239"/>
      <c r="F2487" s="91"/>
    </row>
    <row r="2488" spans="1:6" s="215" customFormat="1" x14ac:dyDescent="0.3">
      <c r="A2488" s="1003"/>
      <c r="B2488" s="239"/>
      <c r="C2488" s="239"/>
      <c r="D2488" s="239"/>
      <c r="E2488" s="239"/>
      <c r="F2488" s="91"/>
    </row>
    <row r="2489" spans="1:6" s="215" customFormat="1" x14ac:dyDescent="0.3">
      <c r="A2489" s="1003"/>
      <c r="B2489" s="239"/>
      <c r="C2489" s="239"/>
      <c r="D2489" s="239"/>
      <c r="E2489" s="239"/>
      <c r="F2489" s="91"/>
    </row>
    <row r="2490" spans="1:6" s="215" customFormat="1" x14ac:dyDescent="0.3">
      <c r="A2490" s="889"/>
      <c r="B2490" s="239"/>
      <c r="C2490" s="239"/>
      <c r="D2490" s="239"/>
      <c r="E2490" s="239"/>
      <c r="F2490" s="91"/>
    </row>
    <row r="2491" spans="1:6" s="215" customFormat="1" x14ac:dyDescent="0.3">
      <c r="A2491" s="889"/>
      <c r="B2491" s="239"/>
      <c r="C2491" s="239"/>
      <c r="D2491" s="239"/>
      <c r="E2491" s="239"/>
      <c r="F2491" s="91"/>
    </row>
    <row r="2492" spans="1:6" s="215" customFormat="1" x14ac:dyDescent="0.3">
      <c r="A2492" s="889"/>
      <c r="B2492" s="239"/>
      <c r="C2492" s="239"/>
      <c r="D2492" s="239"/>
      <c r="E2492" s="239"/>
      <c r="F2492" s="91"/>
    </row>
    <row r="2493" spans="1:6" s="215" customFormat="1" x14ac:dyDescent="0.3">
      <c r="A2493" s="552"/>
      <c r="B2493" s="239"/>
      <c r="C2493" s="239"/>
      <c r="D2493" s="239"/>
      <c r="E2493" s="239"/>
      <c r="F2493" s="91"/>
    </row>
    <row r="2494" spans="1:6" s="215" customFormat="1" x14ac:dyDescent="0.3">
      <c r="A2494" s="552"/>
      <c r="B2494" s="239"/>
      <c r="C2494" s="239"/>
      <c r="D2494" s="239"/>
      <c r="E2494" s="239"/>
      <c r="F2494" s="91"/>
    </row>
    <row r="2495" spans="1:6" s="215" customFormat="1" x14ac:dyDescent="0.3">
      <c r="A2495" s="1349" t="s">
        <v>127</v>
      </c>
      <c r="B2495" s="1349"/>
      <c r="C2495" s="1349"/>
      <c r="D2495" s="1349"/>
      <c r="E2495" s="1349"/>
      <c r="F2495" s="1349"/>
    </row>
    <row r="2496" spans="1:6" s="215" customFormat="1" x14ac:dyDescent="0.3">
      <c r="A2496" s="1350" t="s">
        <v>415</v>
      </c>
      <c r="B2496" s="1350"/>
      <c r="C2496" s="1350"/>
      <c r="D2496" s="1350"/>
      <c r="E2496" s="1350"/>
      <c r="F2496" s="1350"/>
    </row>
    <row r="2497" spans="1:6" s="215" customFormat="1" x14ac:dyDescent="0.3">
      <c r="A2497" s="1350" t="s">
        <v>45</v>
      </c>
      <c r="B2497" s="1350"/>
      <c r="C2497" s="1350"/>
      <c r="D2497" s="1350"/>
      <c r="E2497" s="1350"/>
      <c r="F2497" s="1350"/>
    </row>
    <row r="2498" spans="1:6" s="215" customFormat="1" x14ac:dyDescent="0.3">
      <c r="A2498" s="110" t="s">
        <v>534</v>
      </c>
      <c r="B2498" s="49"/>
      <c r="C2498" s="553"/>
      <c r="D2498" s="553"/>
      <c r="E2498" s="553"/>
      <c r="F2498" s="553"/>
    </row>
    <row r="2499" spans="1:6" s="215" customFormat="1" x14ac:dyDescent="0.3">
      <c r="A2499" s="110" t="s">
        <v>535</v>
      </c>
      <c r="B2499" s="49"/>
      <c r="C2499" s="553"/>
      <c r="D2499" s="553"/>
      <c r="E2499" s="553"/>
      <c r="F2499" s="553"/>
    </row>
    <row r="2500" spans="1:6" s="215" customFormat="1" x14ac:dyDescent="0.3">
      <c r="A2500" s="110" t="s">
        <v>536</v>
      </c>
      <c r="B2500" s="49"/>
      <c r="C2500" s="553"/>
      <c r="D2500" s="553"/>
      <c r="E2500" s="553"/>
      <c r="F2500" s="553"/>
    </row>
    <row r="2501" spans="1:6" s="215" customFormat="1" x14ac:dyDescent="0.3">
      <c r="A2501" s="110" t="s">
        <v>600</v>
      </c>
      <c r="B2501" s="49"/>
      <c r="C2501" s="553"/>
      <c r="D2501" s="553"/>
      <c r="E2501" s="553"/>
      <c r="F2501" s="553"/>
    </row>
    <row r="2502" spans="1:6" s="215" customFormat="1" x14ac:dyDescent="0.3">
      <c r="A2502" s="49" t="s">
        <v>2161</v>
      </c>
      <c r="B2502" s="22"/>
      <c r="C2502" s="22"/>
      <c r="D2502" s="22"/>
      <c r="E2502" s="49" t="s">
        <v>1488</v>
      </c>
      <c r="F2502" s="22"/>
    </row>
    <row r="2503" spans="1:6" s="215" customFormat="1" x14ac:dyDescent="0.3">
      <c r="A2503" s="49" t="s">
        <v>46</v>
      </c>
      <c r="B2503" s="22"/>
      <c r="C2503" s="22"/>
      <c r="D2503" s="22"/>
      <c r="E2503" s="22"/>
      <c r="F2503" s="22"/>
    </row>
    <row r="2504" spans="1:6" s="215" customFormat="1" x14ac:dyDescent="0.3">
      <c r="A2504" s="45"/>
      <c r="B2504" s="560" t="s">
        <v>17</v>
      </c>
      <c r="C2504" s="1260" t="s">
        <v>416</v>
      </c>
      <c r="D2504" s="1267"/>
      <c r="E2504" s="1261"/>
      <c r="F2504" s="62"/>
    </row>
    <row r="2505" spans="1:6" s="215" customFormat="1" x14ac:dyDescent="0.3">
      <c r="A2505" s="63" t="s">
        <v>47</v>
      </c>
      <c r="B2505" s="561" t="s">
        <v>113</v>
      </c>
      <c r="C2505" s="45" t="s">
        <v>114</v>
      </c>
      <c r="D2505" s="45" t="s">
        <v>115</v>
      </c>
      <c r="E2505" s="45" t="s">
        <v>116</v>
      </c>
      <c r="F2505" s="64" t="s">
        <v>48</v>
      </c>
    </row>
    <row r="2506" spans="1:6" s="215" customFormat="1" x14ac:dyDescent="0.3">
      <c r="A2506" s="562"/>
      <c r="B2506" s="561" t="s">
        <v>188</v>
      </c>
      <c r="C2506" s="46" t="s">
        <v>117</v>
      </c>
      <c r="D2506" s="46" t="s">
        <v>118</v>
      </c>
      <c r="E2506" s="46" t="s">
        <v>119</v>
      </c>
      <c r="F2506" s="563"/>
    </row>
    <row r="2507" spans="1:6" s="215" customFormat="1" ht="19.5" thickBot="1" x14ac:dyDescent="0.35">
      <c r="A2507" s="564" t="s">
        <v>540</v>
      </c>
      <c r="B2507" s="822">
        <v>377027.15</v>
      </c>
      <c r="C2507" s="74" t="s">
        <v>431</v>
      </c>
      <c r="D2507" s="74">
        <f>D2508</f>
        <v>1713060</v>
      </c>
      <c r="E2507" s="74" t="s">
        <v>431</v>
      </c>
      <c r="F2507" s="565"/>
    </row>
    <row r="2508" spans="1:6" s="215" customFormat="1" ht="19.5" thickTop="1" x14ac:dyDescent="0.3">
      <c r="A2508" s="662" t="s">
        <v>577</v>
      </c>
      <c r="B2508" s="823">
        <v>377027.15</v>
      </c>
      <c r="C2508" s="151">
        <f>SUM(C2509:C2512)</f>
        <v>0</v>
      </c>
      <c r="D2508" s="151">
        <f>D2509</f>
        <v>1713060</v>
      </c>
      <c r="E2508" s="151">
        <f>SUM(E2509:E2512)</f>
        <v>0</v>
      </c>
      <c r="F2508" s="663"/>
    </row>
    <row r="2509" spans="1:6" s="215" customFormat="1" x14ac:dyDescent="0.3">
      <c r="A2509" s="664" t="s">
        <v>651</v>
      </c>
      <c r="B2509" s="824">
        <v>377027.15</v>
      </c>
      <c r="C2509" s="152"/>
      <c r="D2509" s="152">
        <v>1713060</v>
      </c>
      <c r="E2509" s="321"/>
      <c r="F2509" s="322" t="s">
        <v>652</v>
      </c>
    </row>
    <row r="2510" spans="1:6" s="215" customFormat="1" x14ac:dyDescent="0.3">
      <c r="A2510" s="665"/>
      <c r="B2510" s="153"/>
      <c r="C2510" s="153"/>
      <c r="D2510" s="323"/>
      <c r="E2510" s="323"/>
      <c r="F2510" s="666" t="s">
        <v>653</v>
      </c>
    </row>
    <row r="2511" spans="1:6" s="215" customFormat="1" x14ac:dyDescent="0.3">
      <c r="A2511" s="665"/>
      <c r="B2511" s="153"/>
      <c r="C2511" s="153"/>
      <c r="D2511" s="323"/>
      <c r="E2511" s="323"/>
      <c r="F2511" s="667" t="s">
        <v>654</v>
      </c>
    </row>
    <row r="2512" spans="1:6" s="215" customFormat="1" x14ac:dyDescent="0.3">
      <c r="A2512" s="29" t="s">
        <v>431</v>
      </c>
      <c r="B2512" s="79"/>
      <c r="C2512" s="79"/>
      <c r="D2512" s="79"/>
      <c r="E2512" s="79"/>
      <c r="F2512" s="29" t="s">
        <v>2162</v>
      </c>
    </row>
    <row r="2513" spans="1:6" s="215" customFormat="1" x14ac:dyDescent="0.3">
      <c r="A2513" s="29" t="s">
        <v>431</v>
      </c>
      <c r="B2513" s="79"/>
      <c r="C2513" s="79"/>
      <c r="D2513" s="79" t="s">
        <v>431</v>
      </c>
      <c r="E2513" s="79"/>
      <c r="F2513" s="29" t="s">
        <v>431</v>
      </c>
    </row>
    <row r="2514" spans="1:6" s="215" customFormat="1" x14ac:dyDescent="0.3">
      <c r="A2514" s="29"/>
      <c r="B2514" s="79"/>
      <c r="C2514" s="79"/>
      <c r="D2514" s="79"/>
      <c r="E2514" s="79"/>
      <c r="F2514" s="29" t="s">
        <v>431</v>
      </c>
    </row>
    <row r="2515" spans="1:6" s="215" customFormat="1" x14ac:dyDescent="0.3">
      <c r="A2515" s="29"/>
      <c r="B2515" s="79"/>
      <c r="C2515" s="79"/>
      <c r="D2515" s="79"/>
      <c r="E2515" s="79"/>
      <c r="F2515" s="29" t="s">
        <v>42</v>
      </c>
    </row>
    <row r="2516" spans="1:6" s="215" customFormat="1" x14ac:dyDescent="0.3">
      <c r="A2516" s="571"/>
      <c r="B2516" s="76"/>
      <c r="C2516" s="76"/>
      <c r="D2516" s="77"/>
      <c r="E2516" s="77"/>
      <c r="F2516" s="613"/>
    </row>
    <row r="2517" spans="1:6" s="215" customFormat="1" x14ac:dyDescent="0.3">
      <c r="A2517" s="571"/>
      <c r="B2517" s="76"/>
      <c r="C2517" s="76"/>
      <c r="D2517" s="77"/>
      <c r="E2517" s="77"/>
      <c r="F2517" s="613"/>
    </row>
    <row r="2518" spans="1:6" s="215" customFormat="1" x14ac:dyDescent="0.3">
      <c r="A2518" s="571"/>
      <c r="B2518" s="76"/>
      <c r="C2518" s="76"/>
      <c r="D2518" s="77"/>
      <c r="E2518" s="77"/>
      <c r="F2518" s="613"/>
    </row>
    <row r="2519" spans="1:6" s="215" customFormat="1" x14ac:dyDescent="0.3">
      <c r="A2519" s="571"/>
      <c r="B2519" s="76"/>
      <c r="C2519" s="76"/>
      <c r="D2519" s="77"/>
      <c r="E2519" s="77"/>
      <c r="F2519" s="613"/>
    </row>
    <row r="2520" spans="1:6" s="215" customFormat="1" x14ac:dyDescent="0.3">
      <c r="A2520" s="571"/>
      <c r="B2520" s="76"/>
      <c r="C2520" s="76"/>
      <c r="D2520" s="77"/>
      <c r="E2520" s="77"/>
      <c r="F2520" s="613"/>
    </row>
    <row r="2521" spans="1:6" s="215" customFormat="1" x14ac:dyDescent="0.3">
      <c r="A2521" s="571"/>
      <c r="B2521" s="76"/>
      <c r="C2521" s="76"/>
      <c r="D2521" s="77"/>
      <c r="E2521" s="77"/>
      <c r="F2521" s="613"/>
    </row>
    <row r="2522" spans="1:6" s="215" customFormat="1" x14ac:dyDescent="0.3">
      <c r="A2522" s="571"/>
      <c r="B2522" s="76"/>
      <c r="C2522" s="76"/>
      <c r="D2522" s="77"/>
      <c r="E2522" s="77"/>
      <c r="F2522" s="613"/>
    </row>
    <row r="2523" spans="1:6" s="215" customFormat="1" x14ac:dyDescent="0.3">
      <c r="A2523" s="571"/>
      <c r="B2523" s="76"/>
      <c r="C2523" s="76"/>
      <c r="D2523" s="77"/>
      <c r="E2523" s="77"/>
      <c r="F2523" s="613"/>
    </row>
    <row r="2524" spans="1:6" s="215" customFormat="1" x14ac:dyDescent="0.3">
      <c r="A2524" s="571"/>
      <c r="B2524" s="76"/>
      <c r="C2524" s="76"/>
      <c r="D2524" s="77"/>
      <c r="E2524" s="77"/>
      <c r="F2524" s="613"/>
    </row>
    <row r="2525" spans="1:6" s="215" customFormat="1" x14ac:dyDescent="0.3">
      <c r="A2525" s="571"/>
      <c r="B2525" s="76"/>
      <c r="C2525" s="76"/>
      <c r="D2525" s="77"/>
      <c r="E2525" s="77"/>
      <c r="F2525" s="613"/>
    </row>
    <row r="2526" spans="1:6" s="215" customFormat="1" x14ac:dyDescent="0.3">
      <c r="A2526" s="571"/>
      <c r="B2526" s="76"/>
      <c r="C2526" s="76"/>
      <c r="D2526" s="77"/>
      <c r="E2526" s="77"/>
      <c r="F2526" s="613"/>
    </row>
    <row r="2527" spans="1:6" s="215" customFormat="1" x14ac:dyDescent="0.3">
      <c r="A2527" s="571"/>
      <c r="B2527" s="76"/>
      <c r="C2527" s="76"/>
      <c r="D2527" s="77"/>
      <c r="E2527" s="77"/>
      <c r="F2527" s="613"/>
    </row>
    <row r="2528" spans="1:6" s="215" customFormat="1" x14ac:dyDescent="0.3">
      <c r="A2528" s="571"/>
      <c r="B2528" s="76"/>
      <c r="C2528" s="76"/>
      <c r="D2528" s="77"/>
      <c r="E2528" s="77"/>
      <c r="F2528" s="613"/>
    </row>
    <row r="2529" spans="1:6" s="215" customFormat="1" x14ac:dyDescent="0.3">
      <c r="A2529" s="571"/>
      <c r="B2529" s="76"/>
      <c r="C2529" s="76"/>
      <c r="D2529" s="77"/>
      <c r="E2529" s="77"/>
      <c r="F2529" s="613"/>
    </row>
    <row r="2530" spans="1:6" s="215" customFormat="1" x14ac:dyDescent="0.3">
      <c r="A2530" s="571"/>
      <c r="B2530" s="76"/>
      <c r="C2530" s="76"/>
      <c r="D2530" s="77"/>
      <c r="E2530" s="77"/>
      <c r="F2530" s="613"/>
    </row>
    <row r="2531" spans="1:6" s="215" customFormat="1" x14ac:dyDescent="0.3">
      <c r="A2531" s="571"/>
      <c r="B2531" s="76"/>
      <c r="C2531" s="76"/>
      <c r="D2531" s="77"/>
      <c r="E2531" s="77"/>
      <c r="F2531" s="29"/>
    </row>
    <row r="2532" spans="1:6" s="215" customFormat="1" x14ac:dyDescent="0.3">
      <c r="A2532" s="571"/>
      <c r="B2532" s="76"/>
      <c r="C2532" s="76"/>
      <c r="D2532" s="77"/>
      <c r="E2532" s="77"/>
      <c r="F2532" s="29"/>
    </row>
    <row r="2533" spans="1:6" s="215" customFormat="1" x14ac:dyDescent="0.3">
      <c r="A2533" s="571"/>
      <c r="B2533" s="76"/>
      <c r="C2533" s="76"/>
      <c r="D2533" s="77"/>
      <c r="E2533" s="77"/>
      <c r="F2533" s="29"/>
    </row>
    <row r="2534" spans="1:6" s="215" customFormat="1" x14ac:dyDescent="0.3">
      <c r="A2534" s="571"/>
      <c r="B2534" s="76"/>
      <c r="C2534" s="76"/>
      <c r="D2534" s="77"/>
      <c r="E2534" s="77"/>
      <c r="F2534" s="29"/>
    </row>
    <row r="2535" spans="1:6" s="215" customFormat="1" x14ac:dyDescent="0.3">
      <c r="A2535" s="571"/>
      <c r="B2535" s="76"/>
      <c r="C2535" s="76"/>
      <c r="D2535" s="77"/>
      <c r="E2535" s="77"/>
      <c r="F2535" s="29"/>
    </row>
    <row r="2536" spans="1:6" s="215" customFormat="1" x14ac:dyDescent="0.3">
      <c r="A2536" s="571"/>
      <c r="B2536" s="76"/>
      <c r="C2536" s="76"/>
      <c r="D2536" s="77"/>
      <c r="E2536" s="77"/>
      <c r="F2536" s="572"/>
    </row>
    <row r="2537" spans="1:6" s="215" customFormat="1" x14ac:dyDescent="0.3">
      <c r="A2537" s="65" t="s">
        <v>6</v>
      </c>
      <c r="B2537" s="825">
        <v>377027.15</v>
      </c>
      <c r="C2537" s="75" t="s">
        <v>431</v>
      </c>
      <c r="D2537" s="83">
        <f>D2507</f>
        <v>1713060</v>
      </c>
      <c r="E2537" s="75" t="s">
        <v>431</v>
      </c>
      <c r="F2537" s="584"/>
    </row>
    <row r="2538" spans="1:6" s="215" customFormat="1" x14ac:dyDescent="0.3">
      <c r="A2538" s="552"/>
      <c r="B2538" s="239"/>
      <c r="C2538" s="239"/>
      <c r="D2538" s="239"/>
      <c r="E2538" s="239"/>
      <c r="F2538" s="91"/>
    </row>
    <row r="2539" spans="1:6" s="215" customFormat="1" x14ac:dyDescent="0.3">
      <c r="A2539" s="552"/>
      <c r="B2539" s="239"/>
      <c r="C2539" s="239"/>
      <c r="D2539" s="239"/>
      <c r="E2539" s="239"/>
      <c r="F2539" s="91"/>
    </row>
    <row r="2540" spans="1:6" s="215" customFormat="1" x14ac:dyDescent="0.3">
      <c r="A2540" s="552"/>
      <c r="B2540" s="239"/>
      <c r="C2540" s="239"/>
      <c r="D2540" s="239"/>
      <c r="E2540" s="239"/>
      <c r="F2540" s="91"/>
    </row>
    <row r="2541" spans="1:6" s="215" customFormat="1" ht="21.75" customHeight="1" x14ac:dyDescent="0.3">
      <c r="A2541" s="552"/>
      <c r="B2541" s="239"/>
      <c r="C2541" s="239"/>
      <c r="D2541" s="239"/>
      <c r="E2541" s="239"/>
      <c r="F2541" s="91"/>
    </row>
    <row r="2542" spans="1:6" s="215" customFormat="1" x14ac:dyDescent="0.3">
      <c r="A2542" s="552"/>
      <c r="B2542" s="239"/>
      <c r="C2542" s="239"/>
      <c r="D2542" s="239"/>
      <c r="E2542" s="239"/>
      <c r="F2542" s="91"/>
    </row>
    <row r="2543" spans="1:6" s="215" customFormat="1" x14ac:dyDescent="0.3">
      <c r="A2543" s="552"/>
      <c r="B2543" s="239"/>
      <c r="C2543" s="239"/>
      <c r="D2543" s="239"/>
      <c r="E2543" s="239"/>
      <c r="F2543" s="91"/>
    </row>
    <row r="2544" spans="1:6" s="215" customFormat="1" x14ac:dyDescent="0.3">
      <c r="A2544" s="552"/>
      <c r="B2544" s="239"/>
      <c r="C2544" s="239"/>
      <c r="D2544" s="239"/>
      <c r="E2544" s="239"/>
      <c r="F2544" s="91"/>
    </row>
    <row r="2545" spans="1:6" s="215" customFormat="1" x14ac:dyDescent="0.3">
      <c r="A2545" s="1349" t="s">
        <v>127</v>
      </c>
      <c r="B2545" s="1349"/>
      <c r="C2545" s="1349"/>
      <c r="D2545" s="1349"/>
      <c r="E2545" s="1349"/>
      <c r="F2545" s="1349"/>
    </row>
    <row r="2546" spans="1:6" s="215" customFormat="1" x14ac:dyDescent="0.3">
      <c r="A2546" s="1350" t="s">
        <v>415</v>
      </c>
      <c r="B2546" s="1350"/>
      <c r="C2546" s="1350"/>
      <c r="D2546" s="1350"/>
      <c r="E2546" s="1350"/>
      <c r="F2546" s="1350"/>
    </row>
    <row r="2547" spans="1:6" s="215" customFormat="1" x14ac:dyDescent="0.3">
      <c r="A2547" s="1350" t="s">
        <v>45</v>
      </c>
      <c r="B2547" s="1350"/>
      <c r="C2547" s="1350"/>
      <c r="D2547" s="1350"/>
      <c r="E2547" s="1350"/>
      <c r="F2547" s="1350"/>
    </row>
    <row r="2548" spans="1:6" s="215" customFormat="1" x14ac:dyDescent="0.3">
      <c r="A2548" s="110" t="s">
        <v>534</v>
      </c>
      <c r="B2548" s="49"/>
      <c r="C2548" s="553"/>
      <c r="D2548" s="553"/>
      <c r="E2548" s="553"/>
      <c r="F2548" s="553"/>
    </row>
    <row r="2549" spans="1:6" s="215" customFormat="1" x14ac:dyDescent="0.3">
      <c r="A2549" s="110" t="s">
        <v>535</v>
      </c>
      <c r="B2549" s="49"/>
      <c r="C2549" s="553"/>
      <c r="D2549" s="553"/>
      <c r="E2549" s="553"/>
      <c r="F2549" s="553"/>
    </row>
    <row r="2550" spans="1:6" s="215" customFormat="1" x14ac:dyDescent="0.3">
      <c r="A2550" s="110" t="s">
        <v>536</v>
      </c>
      <c r="B2550" s="49"/>
      <c r="C2550" s="553"/>
      <c r="D2550" s="553"/>
      <c r="E2550" s="553"/>
      <c r="F2550" s="553"/>
    </row>
    <row r="2551" spans="1:6" s="215" customFormat="1" x14ac:dyDescent="0.3">
      <c r="A2551" s="110" t="s">
        <v>600</v>
      </c>
      <c r="B2551" s="49"/>
      <c r="C2551" s="553"/>
      <c r="D2551" s="553"/>
      <c r="E2551" s="553"/>
      <c r="F2551" s="553"/>
    </row>
    <row r="2552" spans="1:6" s="215" customFormat="1" x14ac:dyDescent="0.3">
      <c r="A2552" s="49" t="s">
        <v>2163</v>
      </c>
      <c r="B2552" s="22"/>
      <c r="C2552" s="22"/>
      <c r="D2552" s="22"/>
      <c r="E2552" s="49" t="s">
        <v>1489</v>
      </c>
      <c r="F2552" s="22"/>
    </row>
    <row r="2553" spans="1:6" s="215" customFormat="1" x14ac:dyDescent="0.3">
      <c r="A2553" s="49" t="s">
        <v>46</v>
      </c>
      <c r="B2553" s="22"/>
      <c r="C2553" s="22"/>
      <c r="D2553" s="22"/>
      <c r="E2553" s="22"/>
      <c r="F2553" s="22"/>
    </row>
    <row r="2554" spans="1:6" s="215" customFormat="1" x14ac:dyDescent="0.3">
      <c r="A2554" s="45"/>
      <c r="B2554" s="560" t="s">
        <v>17</v>
      </c>
      <c r="C2554" s="1260" t="s">
        <v>416</v>
      </c>
      <c r="D2554" s="1267"/>
      <c r="E2554" s="1261"/>
      <c r="F2554" s="62"/>
    </row>
    <row r="2555" spans="1:6" s="215" customFormat="1" x14ac:dyDescent="0.3">
      <c r="A2555" s="63" t="s">
        <v>47</v>
      </c>
      <c r="B2555" s="561" t="s">
        <v>113</v>
      </c>
      <c r="C2555" s="45" t="s">
        <v>114</v>
      </c>
      <c r="D2555" s="45" t="s">
        <v>115</v>
      </c>
      <c r="E2555" s="45" t="s">
        <v>116</v>
      </c>
      <c r="F2555" s="64" t="s">
        <v>48</v>
      </c>
    </row>
    <row r="2556" spans="1:6" s="215" customFormat="1" x14ac:dyDescent="0.3">
      <c r="A2556" s="562"/>
      <c r="B2556" s="561" t="s">
        <v>188</v>
      </c>
      <c r="C2556" s="46" t="s">
        <v>117</v>
      </c>
      <c r="D2556" s="46" t="s">
        <v>118</v>
      </c>
      <c r="E2556" s="46" t="s">
        <v>119</v>
      </c>
      <c r="F2556" s="563"/>
    </row>
    <row r="2557" spans="1:6" s="215" customFormat="1" ht="19.5" thickBot="1" x14ac:dyDescent="0.35">
      <c r="A2557" s="564" t="s">
        <v>540</v>
      </c>
      <c r="B2557" s="235" t="s">
        <v>839</v>
      </c>
      <c r="C2557" s="74" t="s">
        <v>431</v>
      </c>
      <c r="D2557" s="74">
        <f>D2558</f>
        <v>24000</v>
      </c>
      <c r="E2557" s="74" t="s">
        <v>431</v>
      </c>
      <c r="F2557" s="565"/>
    </row>
    <row r="2558" spans="1:6" s="215" customFormat="1" ht="19.5" thickTop="1" x14ac:dyDescent="0.3">
      <c r="A2558" s="662" t="s">
        <v>577</v>
      </c>
      <c r="B2558" s="151" t="str">
        <f>B2559</f>
        <v xml:space="preserve"> </v>
      </c>
      <c r="C2558" s="151">
        <f>SUM(C2559:C2562)</f>
        <v>0</v>
      </c>
      <c r="D2558" s="151">
        <f>D2559</f>
        <v>24000</v>
      </c>
      <c r="E2558" s="151">
        <f>SUM(E2559:E2562)</f>
        <v>0</v>
      </c>
      <c r="F2558" s="663"/>
    </row>
    <row r="2559" spans="1:6" s="215" customFormat="1" ht="93.75" x14ac:dyDescent="0.3">
      <c r="A2559" s="325" t="s">
        <v>1491</v>
      </c>
      <c r="B2559" s="326" t="s">
        <v>431</v>
      </c>
      <c r="C2559" s="326"/>
      <c r="D2559" s="326">
        <v>24000</v>
      </c>
      <c r="E2559" s="321"/>
      <c r="F2559" s="324" t="s">
        <v>1490</v>
      </c>
    </row>
    <row r="2560" spans="1:6" s="215" customFormat="1" x14ac:dyDescent="0.3">
      <c r="A2560" s="665"/>
      <c r="B2560" s="153"/>
      <c r="C2560" s="153"/>
      <c r="D2560" s="323"/>
      <c r="E2560" s="323"/>
      <c r="F2560" s="666" t="s">
        <v>431</v>
      </c>
    </row>
    <row r="2561" spans="1:6" s="215" customFormat="1" x14ac:dyDescent="0.3">
      <c r="A2561" s="665"/>
      <c r="B2561" s="153"/>
      <c r="C2561" s="153"/>
      <c r="D2561" s="323"/>
      <c r="E2561" s="323"/>
      <c r="F2561" s="667" t="s">
        <v>431</v>
      </c>
    </row>
    <row r="2562" spans="1:6" s="215" customFormat="1" x14ac:dyDescent="0.3">
      <c r="A2562" s="29" t="s">
        <v>431</v>
      </c>
      <c r="B2562" s="79"/>
      <c r="C2562" s="79"/>
      <c r="D2562" s="79"/>
      <c r="E2562" s="79"/>
      <c r="F2562" s="29"/>
    </row>
    <row r="2563" spans="1:6" s="215" customFormat="1" x14ac:dyDescent="0.3">
      <c r="A2563" s="29" t="s">
        <v>431</v>
      </c>
      <c r="B2563" s="79"/>
      <c r="C2563" s="79"/>
      <c r="D2563" s="79" t="s">
        <v>431</v>
      </c>
      <c r="E2563" s="79"/>
      <c r="F2563" s="29" t="s">
        <v>431</v>
      </c>
    </row>
    <row r="2564" spans="1:6" s="215" customFormat="1" x14ac:dyDescent="0.3">
      <c r="A2564" s="29"/>
      <c r="B2564" s="79"/>
      <c r="C2564" s="79"/>
      <c r="D2564" s="79"/>
      <c r="E2564" s="79"/>
      <c r="F2564" s="29" t="s">
        <v>431</v>
      </c>
    </row>
    <row r="2565" spans="1:6" s="215" customFormat="1" x14ac:dyDescent="0.3">
      <c r="A2565" s="571"/>
      <c r="B2565" s="76"/>
      <c r="C2565" s="76"/>
      <c r="D2565" s="77"/>
      <c r="E2565" s="77"/>
      <c r="F2565" s="29"/>
    </row>
    <row r="2566" spans="1:6" s="215" customFormat="1" x14ac:dyDescent="0.3">
      <c r="A2566" s="571"/>
      <c r="B2566" s="76"/>
      <c r="C2566" s="76"/>
      <c r="D2566" s="77"/>
      <c r="E2566" s="77"/>
      <c r="F2566" s="29"/>
    </row>
    <row r="2567" spans="1:6" s="215" customFormat="1" x14ac:dyDescent="0.3">
      <c r="A2567" s="571"/>
      <c r="B2567" s="76"/>
      <c r="C2567" s="76"/>
      <c r="D2567" s="77"/>
      <c r="E2567" s="77"/>
      <c r="F2567" s="29"/>
    </row>
    <row r="2568" spans="1:6" s="215" customFormat="1" x14ac:dyDescent="0.3">
      <c r="A2568" s="571"/>
      <c r="B2568" s="76"/>
      <c r="C2568" s="76"/>
      <c r="D2568" s="77"/>
      <c r="E2568" s="77"/>
      <c r="F2568" s="29"/>
    </row>
    <row r="2569" spans="1:6" s="215" customFormat="1" x14ac:dyDescent="0.3">
      <c r="A2569" s="571"/>
      <c r="B2569" s="76"/>
      <c r="C2569" s="76"/>
      <c r="D2569" s="77"/>
      <c r="E2569" s="77"/>
      <c r="F2569" s="572"/>
    </row>
    <row r="2570" spans="1:6" s="215" customFormat="1" x14ac:dyDescent="0.3">
      <c r="A2570" s="65" t="s">
        <v>6</v>
      </c>
      <c r="B2570" s="669" t="str">
        <f>B2557</f>
        <v xml:space="preserve">  -</v>
      </c>
      <c r="C2570" s="75" t="s">
        <v>431</v>
      </c>
      <c r="D2570" s="83">
        <f>D2557</f>
        <v>24000</v>
      </c>
      <c r="E2570" s="75" t="s">
        <v>431</v>
      </c>
      <c r="F2570" s="584"/>
    </row>
    <row r="2571" spans="1:6" s="215" customFormat="1" x14ac:dyDescent="0.3">
      <c r="A2571" s="893"/>
      <c r="B2571" s="768"/>
      <c r="C2571" s="144"/>
      <c r="D2571" s="141"/>
      <c r="E2571" s="144"/>
      <c r="F2571" s="894"/>
    </row>
    <row r="2572" spans="1:6" s="215" customFormat="1" x14ac:dyDescent="0.3">
      <c r="A2572" s="893"/>
      <c r="B2572" s="768"/>
      <c r="C2572" s="144"/>
      <c r="D2572" s="141"/>
      <c r="E2572" s="144"/>
      <c r="F2572" s="894"/>
    </row>
    <row r="2573" spans="1:6" s="215" customFormat="1" x14ac:dyDescent="0.3">
      <c r="A2573" s="893"/>
      <c r="B2573" s="768"/>
      <c r="C2573" s="144"/>
      <c r="D2573" s="141"/>
      <c r="E2573" s="144"/>
      <c r="F2573" s="894"/>
    </row>
    <row r="2574" spans="1:6" s="215" customFormat="1" x14ac:dyDescent="0.3">
      <c r="A2574" s="893"/>
      <c r="B2574" s="768"/>
      <c r="C2574" s="144"/>
      <c r="D2574" s="141"/>
      <c r="E2574" s="144"/>
      <c r="F2574" s="894"/>
    </row>
    <row r="2575" spans="1:6" s="215" customFormat="1" x14ac:dyDescent="0.3">
      <c r="A2575" s="893"/>
      <c r="B2575" s="768"/>
      <c r="C2575" s="144"/>
      <c r="D2575" s="141"/>
      <c r="E2575" s="144"/>
      <c r="F2575" s="894"/>
    </row>
    <row r="2576" spans="1:6" s="215" customFormat="1" x14ac:dyDescent="0.3">
      <c r="A2576" s="893"/>
      <c r="B2576" s="768"/>
      <c r="C2576" s="144"/>
      <c r="D2576" s="141"/>
      <c r="E2576" s="144"/>
      <c r="F2576" s="894"/>
    </row>
    <row r="2577" spans="1:18" s="215" customFormat="1" x14ac:dyDescent="0.3">
      <c r="A2577" s="893"/>
      <c r="B2577" s="768"/>
      <c r="C2577" s="144"/>
      <c r="D2577" s="141"/>
      <c r="E2577" s="144"/>
      <c r="F2577" s="894"/>
    </row>
    <row r="2578" spans="1:18" s="215" customFormat="1" x14ac:dyDescent="0.3">
      <c r="A2578" s="893"/>
      <c r="B2578" s="768"/>
      <c r="C2578" s="144"/>
      <c r="D2578" s="141"/>
      <c r="E2578" s="144"/>
      <c r="F2578" s="894"/>
    </row>
    <row r="2579" spans="1:18" s="215" customFormat="1" x14ac:dyDescent="0.3">
      <c r="A2579" s="893"/>
      <c r="B2579" s="768"/>
      <c r="C2579" s="144"/>
      <c r="D2579" s="141"/>
      <c r="E2579" s="144"/>
      <c r="F2579" s="894"/>
    </row>
    <row r="2580" spans="1:18" s="215" customFormat="1" x14ac:dyDescent="0.3">
      <c r="A2580" s="893"/>
      <c r="B2580" s="768"/>
      <c r="C2580" s="144"/>
      <c r="D2580" s="141"/>
      <c r="E2580" s="144"/>
      <c r="F2580" s="894"/>
    </row>
    <row r="2581" spans="1:18" s="215" customFormat="1" x14ac:dyDescent="0.3">
      <c r="A2581" s="893"/>
      <c r="B2581" s="768"/>
      <c r="C2581" s="144"/>
      <c r="D2581" s="141"/>
      <c r="E2581" s="144"/>
      <c r="F2581" s="894"/>
    </row>
    <row r="2582" spans="1:18" s="215" customFormat="1" x14ac:dyDescent="0.3">
      <c r="A2582" s="893"/>
      <c r="B2582" s="768"/>
      <c r="C2582" s="144"/>
      <c r="D2582" s="141"/>
      <c r="E2582" s="144"/>
      <c r="F2582" s="894"/>
    </row>
    <row r="2583" spans="1:18" s="215" customFormat="1" x14ac:dyDescent="0.3">
      <c r="A2583" s="893"/>
      <c r="B2583" s="768"/>
      <c r="C2583" s="144"/>
      <c r="D2583" s="141"/>
      <c r="E2583" s="144"/>
      <c r="F2583" s="894"/>
    </row>
    <row r="2584" spans="1:18" s="215" customFormat="1" x14ac:dyDescent="0.3">
      <c r="A2584" s="893"/>
      <c r="B2584" s="768"/>
      <c r="C2584" s="144"/>
      <c r="D2584" s="141"/>
      <c r="E2584" s="144"/>
      <c r="F2584" s="894"/>
    </row>
    <row r="2585" spans="1:18" s="215" customFormat="1" x14ac:dyDescent="0.3">
      <c r="A2585" s="893"/>
      <c r="B2585" s="768"/>
      <c r="C2585" s="144"/>
      <c r="D2585" s="141"/>
      <c r="E2585" s="144"/>
      <c r="F2585" s="894"/>
    </row>
    <row r="2586" spans="1:18" s="215" customFormat="1" x14ac:dyDescent="0.3">
      <c r="A2586" s="552"/>
      <c r="B2586" s="239"/>
      <c r="C2586" s="239"/>
      <c r="D2586" s="239"/>
      <c r="E2586" s="239"/>
      <c r="F2586" s="91"/>
    </row>
    <row r="2587" spans="1:18" s="215" customFormat="1" x14ac:dyDescent="0.3">
      <c r="A2587" s="552"/>
      <c r="B2587" s="239"/>
      <c r="C2587" s="239"/>
      <c r="D2587" s="239"/>
      <c r="E2587" s="239"/>
      <c r="F2587" s="91"/>
    </row>
    <row r="2588" spans="1:18" s="215" customFormat="1" x14ac:dyDescent="0.3">
      <c r="A2588" s="552"/>
      <c r="B2588" s="239"/>
      <c r="C2588" s="239"/>
      <c r="D2588" s="239"/>
      <c r="E2588" s="239"/>
      <c r="F2588" s="91"/>
    </row>
    <row r="2589" spans="1:18" s="215" customFormat="1" x14ac:dyDescent="0.3">
      <c r="A2589" s="552"/>
      <c r="B2589" s="239"/>
      <c r="C2589" s="239"/>
      <c r="D2589" s="239"/>
      <c r="E2589" s="239"/>
      <c r="F2589" s="91"/>
      <c r="M2589" s="238"/>
      <c r="N2589" s="239"/>
      <c r="O2589" s="249"/>
      <c r="P2589" s="239"/>
      <c r="Q2589" s="249"/>
      <c r="R2589" s="240"/>
    </row>
    <row r="2590" spans="1:18" s="215" customFormat="1" x14ac:dyDescent="0.3">
      <c r="A2590" s="552"/>
      <c r="B2590" s="239"/>
      <c r="C2590" s="239"/>
      <c r="D2590" s="239"/>
      <c r="E2590" s="239"/>
      <c r="F2590" s="91"/>
      <c r="M2590" s="238"/>
      <c r="N2590" s="239"/>
      <c r="O2590" s="249"/>
      <c r="P2590" s="239"/>
      <c r="Q2590" s="249"/>
      <c r="R2590" s="240"/>
    </row>
    <row r="2591" spans="1:18" s="215" customFormat="1" x14ac:dyDescent="0.3">
      <c r="A2591" s="1349" t="s">
        <v>127</v>
      </c>
      <c r="B2591" s="1349"/>
      <c r="C2591" s="1349"/>
      <c r="D2591" s="1349"/>
      <c r="E2591" s="1349"/>
      <c r="F2591" s="1349"/>
      <c r="M2591" s="238"/>
      <c r="N2591" s="239"/>
      <c r="O2591" s="249"/>
      <c r="P2591" s="239"/>
      <c r="Q2591" s="249"/>
      <c r="R2591" s="240"/>
    </row>
    <row r="2592" spans="1:18" s="215" customFormat="1" x14ac:dyDescent="0.3">
      <c r="A2592" s="1350" t="s">
        <v>415</v>
      </c>
      <c r="B2592" s="1350"/>
      <c r="C2592" s="1350"/>
      <c r="D2592" s="1350"/>
      <c r="E2592" s="1350"/>
      <c r="F2592" s="1350"/>
      <c r="M2592" s="238"/>
      <c r="N2592" s="239"/>
      <c r="O2592" s="249"/>
      <c r="P2592" s="239"/>
      <c r="Q2592" s="249"/>
      <c r="R2592" s="240"/>
    </row>
    <row r="2593" spans="1:32" s="215" customFormat="1" x14ac:dyDescent="0.3">
      <c r="A2593" s="1350" t="s">
        <v>45</v>
      </c>
      <c r="B2593" s="1350"/>
      <c r="C2593" s="1350"/>
      <c r="D2593" s="1350"/>
      <c r="E2593" s="1350"/>
      <c r="F2593" s="1350"/>
      <c r="M2593" s="238"/>
      <c r="N2593" s="239"/>
      <c r="O2593" s="249"/>
      <c r="P2593" s="239"/>
      <c r="Q2593" s="249"/>
      <c r="R2593" s="240"/>
    </row>
    <row r="2594" spans="1:32" s="215" customFormat="1" x14ac:dyDescent="0.3">
      <c r="A2594" s="110" t="s">
        <v>534</v>
      </c>
      <c r="B2594" s="49"/>
      <c r="C2594" s="553"/>
      <c r="D2594" s="553"/>
      <c r="E2594" s="553"/>
      <c r="F2594" s="553"/>
      <c r="M2594" s="238"/>
      <c r="N2594" s="239"/>
      <c r="O2594" s="249"/>
      <c r="P2594" s="239"/>
      <c r="Q2594" s="249"/>
      <c r="R2594" s="240"/>
    </row>
    <row r="2595" spans="1:32" s="215" customFormat="1" x14ac:dyDescent="0.3">
      <c r="A2595" s="110" t="s">
        <v>535</v>
      </c>
      <c r="B2595" s="49"/>
      <c r="C2595" s="553"/>
      <c r="D2595" s="553"/>
      <c r="E2595" s="553"/>
      <c r="F2595" s="553"/>
      <c r="M2595" s="238"/>
      <c r="N2595" s="239"/>
      <c r="O2595" s="249"/>
      <c r="P2595" s="239"/>
      <c r="Q2595" s="249"/>
      <c r="R2595" s="240"/>
    </row>
    <row r="2596" spans="1:32" s="215" customFormat="1" x14ac:dyDescent="0.3">
      <c r="A2596" s="110" t="s">
        <v>536</v>
      </c>
      <c r="B2596" s="49"/>
      <c r="C2596" s="553"/>
      <c r="D2596" s="553"/>
      <c r="E2596" s="553"/>
      <c r="F2596" s="553"/>
      <c r="M2596" s="238"/>
      <c r="N2596" s="239"/>
      <c r="O2596" s="249"/>
      <c r="P2596" s="239"/>
      <c r="Q2596" s="249"/>
      <c r="R2596" s="240"/>
    </row>
    <row r="2597" spans="1:32" s="215" customFormat="1" x14ac:dyDescent="0.3">
      <c r="A2597" s="110" t="s">
        <v>600</v>
      </c>
      <c r="B2597" s="49"/>
      <c r="C2597" s="553"/>
      <c r="D2597" s="553"/>
      <c r="E2597" s="553"/>
      <c r="F2597" s="553"/>
      <c r="M2597" s="238"/>
      <c r="N2597" s="239"/>
      <c r="O2597" s="249"/>
      <c r="P2597" s="239"/>
      <c r="Q2597" s="249"/>
      <c r="R2597" s="240"/>
    </row>
    <row r="2598" spans="1:32" s="215" customFormat="1" x14ac:dyDescent="0.3">
      <c r="A2598" s="49" t="s">
        <v>2164</v>
      </c>
      <c r="B2598" s="22"/>
      <c r="C2598" s="22"/>
      <c r="D2598" s="22"/>
      <c r="E2598" s="49" t="s">
        <v>968</v>
      </c>
      <c r="F2598" s="22"/>
      <c r="Y2598" s="238"/>
      <c r="Z2598" s="239"/>
      <c r="AA2598" s="249"/>
      <c r="AB2598" s="239"/>
      <c r="AC2598" s="249"/>
      <c r="AD2598" s="240"/>
    </row>
    <row r="2599" spans="1:32" s="215" customFormat="1" x14ac:dyDescent="0.3">
      <c r="A2599" s="49" t="s">
        <v>46</v>
      </c>
      <c r="B2599" s="22"/>
      <c r="C2599" s="22"/>
      <c r="D2599" s="22"/>
      <c r="E2599" s="22"/>
      <c r="F2599" s="22"/>
      <c r="Y2599" s="238"/>
      <c r="Z2599" s="239"/>
      <c r="AA2599" s="249"/>
      <c r="AB2599" s="239"/>
      <c r="AC2599" s="249"/>
      <c r="AD2599" s="240"/>
    </row>
    <row r="2600" spans="1:32" s="215" customFormat="1" x14ac:dyDescent="0.3">
      <c r="A2600" s="45"/>
      <c r="B2600" s="560" t="s">
        <v>17</v>
      </c>
      <c r="C2600" s="1260" t="s">
        <v>416</v>
      </c>
      <c r="D2600" s="1267"/>
      <c r="E2600" s="1261"/>
      <c r="F2600" s="62"/>
      <c r="Y2600" s="238"/>
      <c r="Z2600" s="239"/>
      <c r="AA2600" s="249"/>
      <c r="AB2600" s="239"/>
      <c r="AC2600" s="249"/>
      <c r="AD2600" s="240"/>
    </row>
    <row r="2601" spans="1:32" s="215" customFormat="1" x14ac:dyDescent="0.3">
      <c r="A2601" s="63" t="s">
        <v>47</v>
      </c>
      <c r="B2601" s="561" t="s">
        <v>113</v>
      </c>
      <c r="C2601" s="45" t="s">
        <v>114</v>
      </c>
      <c r="D2601" s="45" t="s">
        <v>115</v>
      </c>
      <c r="E2601" s="45" t="s">
        <v>116</v>
      </c>
      <c r="F2601" s="64" t="s">
        <v>48</v>
      </c>
      <c r="Y2601" s="238"/>
      <c r="Z2601" s="239"/>
      <c r="AA2601" s="249"/>
      <c r="AB2601" s="239"/>
      <c r="AC2601" s="249"/>
      <c r="AD2601" s="240"/>
    </row>
    <row r="2602" spans="1:32" s="215" customFormat="1" x14ac:dyDescent="0.3">
      <c r="A2602" s="562"/>
      <c r="B2602" s="561" t="s">
        <v>188</v>
      </c>
      <c r="C2602" s="46" t="s">
        <v>117</v>
      </c>
      <c r="D2602" s="46" t="s">
        <v>118</v>
      </c>
      <c r="E2602" s="46" t="s">
        <v>119</v>
      </c>
      <c r="F2602" s="563"/>
      <c r="Y2602" s="238"/>
      <c r="Z2602" s="239"/>
      <c r="AA2602" s="249"/>
      <c r="AB2602" s="239"/>
      <c r="AC2602" s="249"/>
      <c r="AD2602" s="240"/>
    </row>
    <row r="2603" spans="1:32" s="215" customFormat="1" ht="19.5" thickBot="1" x14ac:dyDescent="0.35">
      <c r="A2603" s="564" t="s">
        <v>540</v>
      </c>
      <c r="B2603" s="235" t="s">
        <v>839</v>
      </c>
      <c r="C2603" s="74" t="s">
        <v>431</v>
      </c>
      <c r="D2603" s="74">
        <f>D2604</f>
        <v>35000</v>
      </c>
      <c r="E2603" s="74" t="s">
        <v>431</v>
      </c>
      <c r="F2603" s="565"/>
      <c r="Y2603" s="238"/>
      <c r="Z2603" s="239"/>
      <c r="AA2603" s="249"/>
      <c r="AB2603" s="239"/>
      <c r="AC2603" s="249"/>
      <c r="AD2603" s="240"/>
      <c r="AF2603" s="215" t="s">
        <v>431</v>
      </c>
    </row>
    <row r="2604" spans="1:32" s="215" customFormat="1" ht="19.5" thickTop="1" x14ac:dyDescent="0.3">
      <c r="A2604" s="662" t="s">
        <v>577</v>
      </c>
      <c r="B2604" s="151" t="str">
        <f>B2605</f>
        <v xml:space="preserve"> </v>
      </c>
      <c r="C2604" s="151">
        <f>SUM(C2605:C2608)</f>
        <v>0</v>
      </c>
      <c r="D2604" s="151">
        <f>D2605</f>
        <v>35000</v>
      </c>
      <c r="E2604" s="151">
        <f>SUM(E2605:E2608)</f>
        <v>0</v>
      </c>
      <c r="F2604" s="663"/>
      <c r="Y2604" s="238"/>
      <c r="Z2604" s="239"/>
      <c r="AA2604" s="249"/>
      <c r="AB2604" s="239"/>
      <c r="AC2604" s="249"/>
      <c r="AD2604" s="240"/>
    </row>
    <row r="2605" spans="1:32" s="215" customFormat="1" ht="93.75" x14ac:dyDescent="0.3">
      <c r="A2605" s="325" t="s">
        <v>1491</v>
      </c>
      <c r="B2605" s="326" t="s">
        <v>431</v>
      </c>
      <c r="C2605" s="326"/>
      <c r="D2605" s="326">
        <v>35000</v>
      </c>
      <c r="E2605" s="321"/>
      <c r="F2605" s="324" t="s">
        <v>1493</v>
      </c>
      <c r="M2605" s="238"/>
      <c r="N2605" s="239"/>
      <c r="O2605" s="249"/>
      <c r="P2605" s="239"/>
      <c r="Q2605" s="249"/>
      <c r="R2605" s="240"/>
    </row>
    <row r="2606" spans="1:32" s="215" customFormat="1" x14ac:dyDescent="0.3">
      <c r="A2606" s="665"/>
      <c r="B2606" s="153"/>
      <c r="C2606" s="153"/>
      <c r="D2606" s="323"/>
      <c r="E2606" s="323"/>
      <c r="F2606" s="666" t="s">
        <v>431</v>
      </c>
      <c r="M2606" s="238"/>
      <c r="N2606" s="239"/>
      <c r="O2606" s="249"/>
      <c r="P2606" s="239"/>
      <c r="Q2606" s="249"/>
      <c r="R2606" s="240"/>
    </row>
    <row r="2607" spans="1:32" s="215" customFormat="1" x14ac:dyDescent="0.3">
      <c r="A2607" s="665"/>
      <c r="B2607" s="153"/>
      <c r="C2607" s="153"/>
      <c r="D2607" s="323"/>
      <c r="E2607" s="323"/>
      <c r="F2607" s="667" t="s">
        <v>431</v>
      </c>
      <c r="M2607" s="238"/>
      <c r="N2607" s="239"/>
      <c r="O2607" s="249"/>
      <c r="P2607" s="239"/>
      <c r="Q2607" s="249"/>
      <c r="R2607" s="240"/>
    </row>
    <row r="2608" spans="1:32" s="215" customFormat="1" x14ac:dyDescent="0.3">
      <c r="A2608" s="29" t="s">
        <v>431</v>
      </c>
      <c r="B2608" s="79"/>
      <c r="C2608" s="79"/>
      <c r="D2608" s="79"/>
      <c r="E2608" s="79"/>
      <c r="F2608" s="29"/>
    </row>
    <row r="2609" spans="1:6" s="215" customFormat="1" x14ac:dyDescent="0.3">
      <c r="A2609" s="29" t="s">
        <v>431</v>
      </c>
      <c r="B2609" s="79"/>
      <c r="C2609" s="79"/>
      <c r="D2609" s="79" t="s">
        <v>431</v>
      </c>
      <c r="E2609" s="79"/>
      <c r="F2609" s="29" t="s">
        <v>431</v>
      </c>
    </row>
    <row r="2610" spans="1:6" s="215" customFormat="1" x14ac:dyDescent="0.3">
      <c r="A2610" s="571"/>
      <c r="B2610" s="76"/>
      <c r="C2610" s="76"/>
      <c r="D2610" s="77"/>
      <c r="E2610" s="77"/>
      <c r="F2610" s="29"/>
    </row>
    <row r="2611" spans="1:6" s="215" customFormat="1" x14ac:dyDescent="0.3">
      <c r="A2611" s="571"/>
      <c r="B2611" s="76"/>
      <c r="C2611" s="76"/>
      <c r="D2611" s="77"/>
      <c r="E2611" s="77"/>
      <c r="F2611" s="29"/>
    </row>
    <row r="2612" spans="1:6" s="215" customFormat="1" x14ac:dyDescent="0.3">
      <c r="A2612" s="571"/>
      <c r="B2612" s="76"/>
      <c r="C2612" s="76"/>
      <c r="D2612" s="77"/>
      <c r="E2612" s="77"/>
      <c r="F2612" s="29"/>
    </row>
    <row r="2613" spans="1:6" s="215" customFormat="1" x14ac:dyDescent="0.3">
      <c r="A2613" s="571"/>
      <c r="B2613" s="76"/>
      <c r="C2613" s="76"/>
      <c r="D2613" s="77"/>
      <c r="E2613" s="77"/>
      <c r="F2613" s="29"/>
    </row>
    <row r="2614" spans="1:6" s="215" customFormat="1" x14ac:dyDescent="0.3">
      <c r="A2614" s="571"/>
      <c r="B2614" s="76"/>
      <c r="C2614" s="76"/>
      <c r="D2614" s="77"/>
      <c r="E2614" s="77"/>
      <c r="F2614" s="29"/>
    </row>
    <row r="2615" spans="1:6" s="215" customFormat="1" x14ac:dyDescent="0.3">
      <c r="A2615" s="571"/>
      <c r="B2615" s="76"/>
      <c r="C2615" s="76"/>
      <c r="D2615" s="77"/>
      <c r="E2615" s="77"/>
      <c r="F2615" s="572"/>
    </row>
    <row r="2616" spans="1:6" s="215" customFormat="1" x14ac:dyDescent="0.3">
      <c r="A2616" s="65" t="s">
        <v>6</v>
      </c>
      <c r="B2616" s="669" t="str">
        <f>B2603</f>
        <v xml:space="preserve">  -</v>
      </c>
      <c r="C2616" s="75" t="s">
        <v>431</v>
      </c>
      <c r="D2616" s="83">
        <f>D2603</f>
        <v>35000</v>
      </c>
      <c r="E2616" s="75" t="s">
        <v>431</v>
      </c>
      <c r="F2616" s="584"/>
    </row>
    <row r="2617" spans="1:6" s="215" customFormat="1" x14ac:dyDescent="0.3">
      <c r="A2617" s="893"/>
      <c r="B2617" s="768"/>
      <c r="C2617" s="144"/>
      <c r="D2617" s="141"/>
      <c r="E2617" s="144"/>
      <c r="F2617" s="894"/>
    </row>
    <row r="2618" spans="1:6" s="215" customFormat="1" x14ac:dyDescent="0.3">
      <c r="A2618" s="893"/>
      <c r="B2618" s="768"/>
      <c r="C2618" s="144"/>
      <c r="D2618" s="141"/>
      <c r="E2618" s="144"/>
      <c r="F2618" s="894"/>
    </row>
    <row r="2619" spans="1:6" s="215" customFormat="1" x14ac:dyDescent="0.3">
      <c r="A2619" s="893"/>
      <c r="B2619" s="768"/>
      <c r="C2619" s="144"/>
      <c r="D2619" s="141"/>
      <c r="E2619" s="144"/>
      <c r="F2619" s="894"/>
    </row>
    <row r="2620" spans="1:6" s="215" customFormat="1" x14ac:dyDescent="0.3">
      <c r="A2620" s="893"/>
      <c r="B2620" s="768"/>
      <c r="C2620" s="144"/>
      <c r="D2620" s="141"/>
      <c r="E2620" s="144"/>
      <c r="F2620" s="894"/>
    </row>
    <row r="2621" spans="1:6" s="215" customFormat="1" x14ac:dyDescent="0.3">
      <c r="A2621" s="893"/>
      <c r="B2621" s="768"/>
      <c r="C2621" s="144"/>
      <c r="D2621" s="141"/>
      <c r="E2621" s="144"/>
      <c r="F2621" s="894"/>
    </row>
    <row r="2622" spans="1:6" s="215" customFormat="1" x14ac:dyDescent="0.3">
      <c r="A2622" s="893"/>
      <c r="B2622" s="768"/>
      <c r="C2622" s="144"/>
      <c r="D2622" s="141"/>
      <c r="E2622" s="144"/>
      <c r="F2622" s="894"/>
    </row>
    <row r="2623" spans="1:6" s="215" customFormat="1" x14ac:dyDescent="0.3">
      <c r="A2623" s="893"/>
      <c r="B2623" s="768"/>
      <c r="C2623" s="144"/>
      <c r="D2623" s="141"/>
      <c r="E2623" s="144"/>
      <c r="F2623" s="894"/>
    </row>
    <row r="2624" spans="1:6" s="215" customFormat="1" x14ac:dyDescent="0.3">
      <c r="A2624" s="893"/>
      <c r="B2624" s="768"/>
      <c r="C2624" s="144"/>
      <c r="D2624" s="141"/>
      <c r="E2624" s="144"/>
      <c r="F2624" s="894"/>
    </row>
    <row r="2625" spans="1:6" s="215" customFormat="1" x14ac:dyDescent="0.3">
      <c r="A2625" s="893"/>
      <c r="B2625" s="768"/>
      <c r="C2625" s="144"/>
      <c r="D2625" s="141"/>
      <c r="E2625" s="144"/>
      <c r="F2625" s="894"/>
    </row>
    <row r="2626" spans="1:6" s="215" customFormat="1" x14ac:dyDescent="0.3">
      <c r="A2626" s="893"/>
      <c r="B2626" s="768"/>
      <c r="C2626" s="144"/>
      <c r="D2626" s="141"/>
      <c r="E2626" s="144"/>
      <c r="F2626" s="894"/>
    </row>
    <row r="2627" spans="1:6" s="215" customFormat="1" x14ac:dyDescent="0.3">
      <c r="A2627" s="893"/>
      <c r="B2627" s="768"/>
      <c r="C2627" s="144"/>
      <c r="D2627" s="141"/>
      <c r="E2627" s="144"/>
      <c r="F2627" s="894"/>
    </row>
    <row r="2628" spans="1:6" s="215" customFormat="1" x14ac:dyDescent="0.3">
      <c r="A2628" s="893"/>
      <c r="B2628" s="768"/>
      <c r="C2628" s="144"/>
      <c r="D2628" s="141"/>
      <c r="E2628" s="144"/>
      <c r="F2628" s="894"/>
    </row>
    <row r="2629" spans="1:6" s="215" customFormat="1" x14ac:dyDescent="0.3">
      <c r="A2629" s="893"/>
      <c r="B2629" s="768"/>
      <c r="C2629" s="144"/>
      <c r="D2629" s="141"/>
      <c r="E2629" s="144"/>
      <c r="F2629" s="894"/>
    </row>
    <row r="2630" spans="1:6" s="215" customFormat="1" x14ac:dyDescent="0.3">
      <c r="A2630" s="893"/>
      <c r="B2630" s="768"/>
      <c r="C2630" s="144"/>
      <c r="D2630" s="141"/>
      <c r="E2630" s="144"/>
      <c r="F2630" s="894"/>
    </row>
    <row r="2631" spans="1:6" s="215" customFormat="1" x14ac:dyDescent="0.3">
      <c r="A2631" s="893"/>
      <c r="B2631" s="768"/>
      <c r="C2631" s="144"/>
      <c r="D2631" s="141"/>
      <c r="E2631" s="144"/>
      <c r="F2631" s="894"/>
    </row>
    <row r="2632" spans="1:6" s="215" customFormat="1" x14ac:dyDescent="0.3">
      <c r="A2632" s="893"/>
      <c r="B2632" s="768"/>
      <c r="C2632" s="144"/>
      <c r="D2632" s="141"/>
      <c r="E2632" s="144"/>
      <c r="F2632" s="894"/>
    </row>
    <row r="2633" spans="1:6" s="215" customFormat="1" x14ac:dyDescent="0.3">
      <c r="A2633" s="893"/>
      <c r="B2633" s="768"/>
      <c r="C2633" s="144"/>
      <c r="D2633" s="141"/>
      <c r="E2633" s="144"/>
      <c r="F2633" s="894"/>
    </row>
    <row r="2634" spans="1:6" s="215" customFormat="1" x14ac:dyDescent="0.3">
      <c r="A2634" s="893"/>
      <c r="B2634" s="768"/>
      <c r="C2634" s="144"/>
      <c r="D2634" s="141"/>
      <c r="E2634" s="144"/>
      <c r="F2634" s="894"/>
    </row>
    <row r="2635" spans="1:6" s="215" customFormat="1" ht="20.25" customHeight="1" x14ac:dyDescent="0.3">
      <c r="A2635" s="893"/>
      <c r="B2635" s="768"/>
      <c r="C2635" s="144"/>
      <c r="D2635" s="141"/>
      <c r="E2635" s="144"/>
      <c r="F2635" s="894"/>
    </row>
    <row r="2636" spans="1:6" s="215" customFormat="1" x14ac:dyDescent="0.3">
      <c r="A2636" s="893"/>
      <c r="B2636" s="768"/>
      <c r="C2636" s="144"/>
      <c r="D2636" s="141"/>
      <c r="E2636" s="144"/>
      <c r="F2636" s="894"/>
    </row>
    <row r="2637" spans="1:6" s="215" customFormat="1" x14ac:dyDescent="0.3">
      <c r="A2637" s="1345" t="s">
        <v>127</v>
      </c>
      <c r="B2637" s="1345"/>
      <c r="C2637" s="1345"/>
      <c r="D2637" s="1345"/>
      <c r="E2637" s="1345"/>
      <c r="F2637" s="1345"/>
    </row>
    <row r="2638" spans="1:6" s="215" customFormat="1" x14ac:dyDescent="0.3">
      <c r="A2638" s="1344" t="s">
        <v>415</v>
      </c>
      <c r="B2638" s="1344"/>
      <c r="C2638" s="1344"/>
      <c r="D2638" s="1344"/>
      <c r="E2638" s="1344"/>
      <c r="F2638" s="1344"/>
    </row>
    <row r="2639" spans="1:6" s="215" customFormat="1" x14ac:dyDescent="0.3">
      <c r="A2639" s="1344" t="s">
        <v>45</v>
      </c>
      <c r="B2639" s="1344"/>
      <c r="C2639" s="1344"/>
      <c r="D2639" s="1344"/>
      <c r="E2639" s="1344"/>
      <c r="F2639" s="1344"/>
    </row>
    <row r="2640" spans="1:6" s="215" customFormat="1" x14ac:dyDescent="0.3">
      <c r="A2640" s="214" t="s">
        <v>534</v>
      </c>
      <c r="B2640" s="91"/>
      <c r="C2640" s="552"/>
      <c r="D2640" s="552"/>
      <c r="E2640" s="552"/>
      <c r="F2640" s="552"/>
    </row>
    <row r="2641" spans="1:6" s="215" customFormat="1" x14ac:dyDescent="0.3">
      <c r="A2641" s="214" t="s">
        <v>535</v>
      </c>
      <c r="B2641" s="91"/>
      <c r="C2641" s="552"/>
      <c r="D2641" s="552"/>
      <c r="E2641" s="552"/>
      <c r="F2641" s="552"/>
    </row>
    <row r="2642" spans="1:6" s="215" customFormat="1" x14ac:dyDescent="0.3">
      <c r="A2642" s="214" t="s">
        <v>536</v>
      </c>
      <c r="B2642" s="91"/>
      <c r="C2642" s="552"/>
      <c r="D2642" s="552"/>
      <c r="E2642" s="552"/>
      <c r="F2642" s="552"/>
    </row>
    <row r="2643" spans="1:6" s="215" customFormat="1" x14ac:dyDescent="0.3">
      <c r="A2643" s="214" t="s">
        <v>600</v>
      </c>
      <c r="B2643" s="91"/>
      <c r="C2643" s="552"/>
      <c r="D2643" s="552"/>
      <c r="E2643" s="552"/>
      <c r="F2643" s="552"/>
    </row>
    <row r="2644" spans="1:6" s="215" customFormat="1" x14ac:dyDescent="0.3">
      <c r="A2644" s="91" t="s">
        <v>2165</v>
      </c>
      <c r="B2644" s="587"/>
      <c r="C2644" s="587"/>
      <c r="D2644" s="587"/>
      <c r="E2644" s="91" t="s">
        <v>1526</v>
      </c>
      <c r="F2644" s="587"/>
    </row>
    <row r="2645" spans="1:6" s="215" customFormat="1" x14ac:dyDescent="0.3">
      <c r="A2645" s="91" t="s">
        <v>46</v>
      </c>
      <c r="B2645" s="587"/>
      <c r="C2645" s="587"/>
      <c r="D2645" s="587"/>
      <c r="E2645" s="587"/>
      <c r="F2645" s="587"/>
    </row>
    <row r="2646" spans="1:6" s="215" customFormat="1" x14ac:dyDescent="0.3">
      <c r="A2646" s="216"/>
      <c r="B2646" s="588" t="s">
        <v>17</v>
      </c>
      <c r="C2646" s="1346" t="s">
        <v>416</v>
      </c>
      <c r="D2646" s="1347"/>
      <c r="E2646" s="1348"/>
      <c r="F2646" s="217"/>
    </row>
    <row r="2647" spans="1:6" s="215" customFormat="1" x14ac:dyDescent="0.3">
      <c r="A2647" s="218" t="s">
        <v>47</v>
      </c>
      <c r="B2647" s="589" t="s">
        <v>113</v>
      </c>
      <c r="C2647" s="216" t="s">
        <v>114</v>
      </c>
      <c r="D2647" s="216" t="s">
        <v>115</v>
      </c>
      <c r="E2647" s="216" t="s">
        <v>116</v>
      </c>
      <c r="F2647" s="220" t="s">
        <v>48</v>
      </c>
    </row>
    <row r="2648" spans="1:6" s="215" customFormat="1" x14ac:dyDescent="0.3">
      <c r="A2648" s="590"/>
      <c r="B2648" s="589" t="s">
        <v>188</v>
      </c>
      <c r="C2648" s="219" t="s">
        <v>117</v>
      </c>
      <c r="D2648" s="219" t="s">
        <v>118</v>
      </c>
      <c r="E2648" s="219" t="s">
        <v>119</v>
      </c>
      <c r="F2648" s="591"/>
    </row>
    <row r="2649" spans="1:6" s="215" customFormat="1" ht="19.5" thickBot="1" x14ac:dyDescent="0.35">
      <c r="A2649" s="592" t="s">
        <v>540</v>
      </c>
      <c r="B2649" s="221">
        <f>B2650</f>
        <v>0</v>
      </c>
      <c r="C2649" s="221" t="s">
        <v>431</v>
      </c>
      <c r="D2649" s="221">
        <v>78000</v>
      </c>
      <c r="E2649" s="221" t="s">
        <v>431</v>
      </c>
      <c r="F2649" s="593"/>
    </row>
    <row r="2650" spans="1:6" s="215" customFormat="1" ht="19.5" thickTop="1" x14ac:dyDescent="0.3">
      <c r="A2650" s="670" t="s">
        <v>578</v>
      </c>
      <c r="B2650" s="295">
        <f>SUM(B2651:B2656)</f>
        <v>0</v>
      </c>
      <c r="C2650" s="295">
        <f>SUM(C2651:C2656)</f>
        <v>0</v>
      </c>
      <c r="D2650" s="295">
        <v>28000</v>
      </c>
      <c r="E2650" s="295">
        <f>SUM(E2651:E2656)</f>
        <v>0</v>
      </c>
      <c r="F2650" s="671"/>
    </row>
    <row r="2651" spans="1:6" s="215" customFormat="1" x14ac:dyDescent="0.3">
      <c r="A2651" s="638" t="s">
        <v>558</v>
      </c>
      <c r="B2651" s="296" t="s">
        <v>431</v>
      </c>
      <c r="C2651" s="296"/>
      <c r="D2651" s="296">
        <v>28000</v>
      </c>
      <c r="E2651" s="296"/>
      <c r="F2651" s="297" t="s">
        <v>1440</v>
      </c>
    </row>
    <row r="2652" spans="1:6" s="215" customFormat="1" x14ac:dyDescent="0.3">
      <c r="A2652" s="639"/>
      <c r="B2652" s="298"/>
      <c r="C2652" s="298"/>
      <c r="D2652" s="298"/>
      <c r="E2652" s="298"/>
      <c r="F2652" s="672" t="s">
        <v>1439</v>
      </c>
    </row>
    <row r="2653" spans="1:6" s="215" customFormat="1" x14ac:dyDescent="0.3">
      <c r="A2653" s="639"/>
      <c r="B2653" s="298"/>
      <c r="C2653" s="298"/>
      <c r="D2653" s="298"/>
      <c r="E2653" s="298"/>
      <c r="F2653" s="672" t="s">
        <v>1441</v>
      </c>
    </row>
    <row r="2654" spans="1:6" s="215" customFormat="1" x14ac:dyDescent="0.3">
      <c r="A2654" s="599"/>
      <c r="B2654" s="227"/>
      <c r="C2654" s="227"/>
      <c r="D2654" s="228"/>
      <c r="E2654" s="228"/>
      <c r="F2654" s="591" t="s">
        <v>1442</v>
      </c>
    </row>
    <row r="2655" spans="1:6" s="215" customFormat="1" x14ac:dyDescent="0.3">
      <c r="A2655" s="590"/>
      <c r="B2655" s="230"/>
      <c r="C2655" s="230"/>
      <c r="D2655" s="231"/>
      <c r="E2655" s="231"/>
      <c r="F2655" s="591" t="s">
        <v>2166</v>
      </c>
    </row>
    <row r="2656" spans="1:6" s="215" customFormat="1" x14ac:dyDescent="0.3">
      <c r="A2656" s="670" t="s">
        <v>1443</v>
      </c>
      <c r="B2656" s="295">
        <f>SUM(B2657:B2661)</f>
        <v>0</v>
      </c>
      <c r="C2656" s="295">
        <f>SUM(C2657:C2661)</f>
        <v>0</v>
      </c>
      <c r="D2656" s="295">
        <f>SUM(D2657:D2661)</f>
        <v>50000</v>
      </c>
      <c r="E2656" s="295">
        <f>SUM(E2657:E2661)</f>
        <v>0</v>
      </c>
      <c r="F2656" s="671"/>
    </row>
    <row r="2657" spans="1:6" s="215" customFormat="1" x14ac:dyDescent="0.3">
      <c r="A2657" s="601" t="s">
        <v>1444</v>
      </c>
      <c r="B2657" s="232"/>
      <c r="C2657" s="232"/>
      <c r="D2657" s="232">
        <v>50000</v>
      </c>
      <c r="E2657" s="232"/>
      <c r="F2657" s="601" t="s">
        <v>1445</v>
      </c>
    </row>
    <row r="2658" spans="1:6" s="215" customFormat="1" x14ac:dyDescent="0.3">
      <c r="A2658" s="601"/>
      <c r="B2658" s="232"/>
      <c r="C2658" s="232"/>
      <c r="D2658" s="232"/>
      <c r="E2658" s="232"/>
      <c r="F2658" s="601" t="s">
        <v>1446</v>
      </c>
    </row>
    <row r="2659" spans="1:6" s="215" customFormat="1" x14ac:dyDescent="0.3">
      <c r="A2659" s="601"/>
      <c r="B2659" s="232"/>
      <c r="C2659" s="232"/>
      <c r="D2659" s="232"/>
      <c r="E2659" s="232"/>
      <c r="F2659" s="601"/>
    </row>
    <row r="2660" spans="1:6" s="215" customFormat="1" x14ac:dyDescent="0.3">
      <c r="A2660" s="599"/>
      <c r="B2660" s="227"/>
      <c r="C2660" s="227"/>
      <c r="D2660" s="228"/>
      <c r="E2660" s="228"/>
      <c r="F2660" s="597"/>
    </row>
    <row r="2661" spans="1:6" s="215" customFormat="1" x14ac:dyDescent="0.3">
      <c r="A2661" s="599"/>
      <c r="B2661" s="227"/>
      <c r="C2661" s="227"/>
      <c r="D2661" s="228"/>
      <c r="E2661" s="228"/>
      <c r="F2661" s="597"/>
    </row>
    <row r="2662" spans="1:6" s="215" customFormat="1" x14ac:dyDescent="0.3">
      <c r="A2662" s="599"/>
      <c r="B2662" s="227"/>
      <c r="C2662" s="227"/>
      <c r="D2662" s="228"/>
      <c r="E2662" s="228"/>
      <c r="F2662" s="597"/>
    </row>
    <row r="2663" spans="1:6" s="215" customFormat="1" x14ac:dyDescent="0.3">
      <c r="A2663" s="599"/>
      <c r="B2663" s="227"/>
      <c r="C2663" s="227"/>
      <c r="D2663" s="228"/>
      <c r="E2663" s="228"/>
      <c r="F2663" s="601"/>
    </row>
    <row r="2664" spans="1:6" s="215" customFormat="1" x14ac:dyDescent="0.3">
      <c r="A2664" s="599"/>
      <c r="B2664" s="227"/>
      <c r="C2664" s="227"/>
      <c r="D2664" s="228"/>
      <c r="E2664" s="228"/>
      <c r="F2664" s="601"/>
    </row>
    <row r="2665" spans="1:6" s="215" customFormat="1" x14ac:dyDescent="0.3">
      <c r="A2665" s="599"/>
      <c r="B2665" s="227"/>
      <c r="C2665" s="227"/>
      <c r="D2665" s="228"/>
      <c r="E2665" s="228"/>
      <c r="F2665" s="602"/>
    </row>
    <row r="2666" spans="1:6" s="215" customFormat="1" x14ac:dyDescent="0.3">
      <c r="A2666" s="233" t="s">
        <v>6</v>
      </c>
      <c r="B2666" s="234">
        <f>B2649</f>
        <v>0</v>
      </c>
      <c r="C2666" s="223" t="s">
        <v>431</v>
      </c>
      <c r="D2666" s="234">
        <f>D2649</f>
        <v>78000</v>
      </c>
      <c r="E2666" s="223" t="s">
        <v>431</v>
      </c>
      <c r="F2666" s="603"/>
    </row>
    <row r="2667" spans="1:6" s="215" customFormat="1" x14ac:dyDescent="0.3">
      <c r="A2667" s="552"/>
      <c r="B2667" s="239"/>
      <c r="C2667" s="249"/>
      <c r="D2667" s="239"/>
      <c r="E2667" s="249"/>
      <c r="F2667" s="91"/>
    </row>
    <row r="2668" spans="1:6" s="215" customFormat="1" x14ac:dyDescent="0.3">
      <c r="A2668" s="889"/>
      <c r="B2668" s="239"/>
      <c r="C2668" s="249"/>
      <c r="D2668" s="239"/>
      <c r="E2668" s="249"/>
      <c r="F2668" s="91"/>
    </row>
    <row r="2669" spans="1:6" s="215" customFormat="1" x14ac:dyDescent="0.3">
      <c r="A2669" s="889"/>
      <c r="B2669" s="239"/>
      <c r="C2669" s="249"/>
      <c r="D2669" s="239"/>
      <c r="E2669" s="249"/>
      <c r="F2669" s="91"/>
    </row>
    <row r="2670" spans="1:6" s="215" customFormat="1" x14ac:dyDescent="0.3">
      <c r="A2670" s="889"/>
      <c r="B2670" s="239"/>
      <c r="C2670" s="249"/>
      <c r="D2670" s="239"/>
      <c r="E2670" s="249"/>
      <c r="F2670" s="91"/>
    </row>
    <row r="2671" spans="1:6" s="215" customFormat="1" x14ac:dyDescent="0.3">
      <c r="A2671" s="889"/>
      <c r="B2671" s="239"/>
      <c r="C2671" s="249"/>
      <c r="D2671" s="239"/>
      <c r="E2671" s="249"/>
      <c r="F2671" s="91"/>
    </row>
    <row r="2672" spans="1:6" s="215" customFormat="1" x14ac:dyDescent="0.3">
      <c r="A2672" s="889"/>
      <c r="B2672" s="239"/>
      <c r="C2672" s="249"/>
      <c r="D2672" s="239"/>
      <c r="E2672" s="249"/>
      <c r="F2672" s="91"/>
    </row>
    <row r="2673" spans="1:6" s="215" customFormat="1" x14ac:dyDescent="0.3">
      <c r="A2673" s="889"/>
      <c r="B2673" s="239"/>
      <c r="C2673" s="249"/>
      <c r="D2673" s="239"/>
      <c r="E2673" s="249"/>
      <c r="F2673" s="91"/>
    </row>
    <row r="2674" spans="1:6" s="215" customFormat="1" x14ac:dyDescent="0.3">
      <c r="A2674" s="889"/>
      <c r="B2674" s="239"/>
      <c r="C2674" s="249"/>
      <c r="D2674" s="239"/>
      <c r="E2674" s="249"/>
      <c r="F2674" s="91"/>
    </row>
    <row r="2675" spans="1:6" s="215" customFormat="1" x14ac:dyDescent="0.3">
      <c r="A2675" s="889"/>
      <c r="B2675" s="239"/>
      <c r="C2675" s="249"/>
      <c r="D2675" s="239"/>
      <c r="E2675" s="249"/>
      <c r="F2675" s="91"/>
    </row>
    <row r="2676" spans="1:6" s="215" customFormat="1" x14ac:dyDescent="0.3">
      <c r="A2676" s="889"/>
      <c r="B2676" s="239"/>
      <c r="C2676" s="249"/>
      <c r="D2676" s="239"/>
      <c r="E2676" s="249"/>
      <c r="F2676" s="91"/>
    </row>
    <row r="2677" spans="1:6" s="215" customFormat="1" x14ac:dyDescent="0.3">
      <c r="A2677" s="889"/>
      <c r="B2677" s="239"/>
      <c r="C2677" s="249"/>
      <c r="D2677" s="239"/>
      <c r="E2677" s="249"/>
      <c r="F2677" s="91"/>
    </row>
    <row r="2678" spans="1:6" s="215" customFormat="1" x14ac:dyDescent="0.3">
      <c r="A2678" s="889"/>
      <c r="B2678" s="239"/>
      <c r="C2678" s="249"/>
      <c r="D2678" s="239"/>
      <c r="E2678" s="249"/>
      <c r="F2678" s="91"/>
    </row>
    <row r="2679" spans="1:6" s="215" customFormat="1" x14ac:dyDescent="0.3">
      <c r="A2679" s="889"/>
      <c r="B2679" s="239"/>
      <c r="C2679" s="249"/>
      <c r="D2679" s="239"/>
      <c r="E2679" s="249"/>
      <c r="F2679" s="91"/>
    </row>
    <row r="2680" spans="1:6" s="215" customFormat="1" x14ac:dyDescent="0.3">
      <c r="A2680" s="889"/>
      <c r="B2680" s="239"/>
      <c r="C2680" s="249"/>
      <c r="D2680" s="239"/>
      <c r="E2680" s="249"/>
      <c r="F2680" s="91"/>
    </row>
    <row r="2681" spans="1:6" s="215" customFormat="1" x14ac:dyDescent="0.3">
      <c r="A2681" s="889"/>
      <c r="B2681" s="239"/>
      <c r="C2681" s="249"/>
      <c r="D2681" s="239"/>
      <c r="E2681" s="249"/>
      <c r="F2681" s="91"/>
    </row>
    <row r="2682" spans="1:6" s="215" customFormat="1" x14ac:dyDescent="0.3">
      <c r="A2682" s="889"/>
      <c r="B2682" s="239"/>
      <c r="C2682" s="249"/>
      <c r="D2682" s="239"/>
      <c r="E2682" s="249"/>
      <c r="F2682" s="91"/>
    </row>
    <row r="2683" spans="1:6" s="215" customFormat="1" x14ac:dyDescent="0.3">
      <c r="A2683" s="552"/>
      <c r="B2683" s="239"/>
      <c r="C2683" s="249"/>
      <c r="D2683" s="239"/>
      <c r="E2683" s="249"/>
      <c r="F2683" s="91"/>
    </row>
    <row r="2684" spans="1:6" s="215" customFormat="1" x14ac:dyDescent="0.3">
      <c r="A2684" s="552"/>
      <c r="B2684" s="239"/>
      <c r="C2684" s="249"/>
      <c r="D2684" s="239"/>
      <c r="E2684" s="249"/>
      <c r="F2684" s="91"/>
    </row>
    <row r="2685" spans="1:6" s="215" customFormat="1" x14ac:dyDescent="0.3">
      <c r="A2685" s="552"/>
      <c r="B2685" s="239"/>
      <c r="C2685" s="249"/>
      <c r="D2685" s="239"/>
      <c r="E2685" s="249"/>
      <c r="F2685" s="91"/>
    </row>
    <row r="2686" spans="1:6" s="215" customFormat="1" x14ac:dyDescent="0.3">
      <c r="A2686" s="552"/>
      <c r="B2686" s="239"/>
      <c r="C2686" s="249"/>
      <c r="D2686" s="239"/>
      <c r="E2686" s="249"/>
      <c r="F2686" s="91"/>
    </row>
    <row r="2687" spans="1:6" s="215" customFormat="1" x14ac:dyDescent="0.3">
      <c r="A2687" s="1345" t="s">
        <v>127</v>
      </c>
      <c r="B2687" s="1345"/>
      <c r="C2687" s="1345"/>
      <c r="D2687" s="1345"/>
      <c r="E2687" s="1345"/>
      <c r="F2687" s="1345"/>
    </row>
    <row r="2688" spans="1:6" s="215" customFormat="1" x14ac:dyDescent="0.3">
      <c r="A2688" s="1344" t="s">
        <v>415</v>
      </c>
      <c r="B2688" s="1344"/>
      <c r="C2688" s="1344"/>
      <c r="D2688" s="1344"/>
      <c r="E2688" s="1344"/>
      <c r="F2688" s="1344"/>
    </row>
    <row r="2689" spans="1:6" s="215" customFormat="1" x14ac:dyDescent="0.3">
      <c r="A2689" s="1344" t="s">
        <v>45</v>
      </c>
      <c r="B2689" s="1344"/>
      <c r="C2689" s="1344"/>
      <c r="D2689" s="1344"/>
      <c r="E2689" s="1344"/>
      <c r="F2689" s="1344"/>
    </row>
    <row r="2690" spans="1:6" s="215" customFormat="1" x14ac:dyDescent="0.3">
      <c r="A2690" s="214" t="s">
        <v>534</v>
      </c>
      <c r="B2690" s="91"/>
      <c r="C2690" s="552"/>
      <c r="D2690" s="552"/>
      <c r="E2690" s="552"/>
      <c r="F2690" s="552"/>
    </row>
    <row r="2691" spans="1:6" s="215" customFormat="1" x14ac:dyDescent="0.3">
      <c r="A2691" s="214" t="s">
        <v>535</v>
      </c>
      <c r="B2691" s="91"/>
      <c r="C2691" s="552"/>
      <c r="D2691" s="552"/>
      <c r="E2691" s="552"/>
      <c r="F2691" s="552"/>
    </row>
    <row r="2692" spans="1:6" s="215" customFormat="1" x14ac:dyDescent="0.3">
      <c r="A2692" s="214" t="s">
        <v>536</v>
      </c>
      <c r="B2692" s="91"/>
      <c r="C2692" s="552"/>
      <c r="D2692" s="552"/>
      <c r="E2692" s="552"/>
      <c r="F2692" s="552"/>
    </row>
    <row r="2693" spans="1:6" s="215" customFormat="1" x14ac:dyDescent="0.3">
      <c r="A2693" s="214" t="s">
        <v>600</v>
      </c>
      <c r="B2693" s="91"/>
      <c r="C2693" s="552"/>
      <c r="D2693" s="552"/>
      <c r="E2693" s="552"/>
      <c r="F2693" s="552"/>
    </row>
    <row r="2694" spans="1:6" s="215" customFormat="1" x14ac:dyDescent="0.3">
      <c r="A2694" s="91" t="s">
        <v>2167</v>
      </c>
      <c r="B2694" s="587"/>
      <c r="C2694" s="587"/>
      <c r="D2694" s="587"/>
      <c r="E2694" s="91" t="s">
        <v>1449</v>
      </c>
      <c r="F2694" s="587"/>
    </row>
    <row r="2695" spans="1:6" s="215" customFormat="1" x14ac:dyDescent="0.3">
      <c r="A2695" s="91" t="s">
        <v>46</v>
      </c>
      <c r="B2695" s="587"/>
      <c r="C2695" s="587"/>
      <c r="D2695" s="587"/>
      <c r="E2695" s="587"/>
      <c r="F2695" s="587"/>
    </row>
    <row r="2696" spans="1:6" s="215" customFormat="1" x14ac:dyDescent="0.3">
      <c r="A2696" s="216"/>
      <c r="B2696" s="588" t="s">
        <v>17</v>
      </c>
      <c r="C2696" s="1346" t="s">
        <v>416</v>
      </c>
      <c r="D2696" s="1347"/>
      <c r="E2696" s="1348"/>
      <c r="F2696" s="217"/>
    </row>
    <row r="2697" spans="1:6" s="215" customFormat="1" x14ac:dyDescent="0.3">
      <c r="A2697" s="218" t="s">
        <v>47</v>
      </c>
      <c r="B2697" s="589" t="s">
        <v>113</v>
      </c>
      <c r="C2697" s="216" t="s">
        <v>114</v>
      </c>
      <c r="D2697" s="216" t="s">
        <v>115</v>
      </c>
      <c r="E2697" s="216" t="s">
        <v>116</v>
      </c>
      <c r="F2697" s="220" t="s">
        <v>48</v>
      </c>
    </row>
    <row r="2698" spans="1:6" s="215" customFormat="1" x14ac:dyDescent="0.3">
      <c r="A2698" s="590"/>
      <c r="B2698" s="589" t="s">
        <v>188</v>
      </c>
      <c r="C2698" s="219" t="s">
        <v>117</v>
      </c>
      <c r="D2698" s="219" t="s">
        <v>118</v>
      </c>
      <c r="E2698" s="219" t="s">
        <v>119</v>
      </c>
      <c r="F2698" s="591"/>
    </row>
    <row r="2699" spans="1:6" s="215" customFormat="1" ht="19.5" thickBot="1" x14ac:dyDescent="0.35">
      <c r="A2699" s="592" t="s">
        <v>540</v>
      </c>
      <c r="B2699" s="221">
        <v>71350</v>
      </c>
      <c r="C2699" s="221" t="s">
        <v>431</v>
      </c>
      <c r="D2699" s="221">
        <f>D2700</f>
        <v>48000</v>
      </c>
      <c r="E2699" s="221" t="s">
        <v>431</v>
      </c>
      <c r="F2699" s="593"/>
    </row>
    <row r="2700" spans="1:6" s="215" customFormat="1" ht="19.5" thickTop="1" x14ac:dyDescent="0.3">
      <c r="A2700" s="670" t="s">
        <v>562</v>
      </c>
      <c r="B2700" s="295">
        <v>71350</v>
      </c>
      <c r="C2700" s="295">
        <f>SUM(C2701:C2704)</f>
        <v>0</v>
      </c>
      <c r="D2700" s="295">
        <f>SUM(D2701:D2704)</f>
        <v>48000</v>
      </c>
      <c r="E2700" s="295">
        <f>SUM(E2701:E2704)</f>
        <v>0</v>
      </c>
      <c r="F2700" s="671"/>
    </row>
    <row r="2701" spans="1:6" s="215" customFormat="1" x14ac:dyDescent="0.3">
      <c r="A2701" s="638" t="s">
        <v>1448</v>
      </c>
      <c r="B2701" s="296">
        <v>71350</v>
      </c>
      <c r="C2701" s="296"/>
      <c r="D2701" s="296">
        <v>48000</v>
      </c>
      <c r="E2701" s="296"/>
      <c r="F2701" s="297" t="s">
        <v>1450</v>
      </c>
    </row>
    <row r="2702" spans="1:6" s="215" customFormat="1" x14ac:dyDescent="0.3">
      <c r="A2702" s="639"/>
      <c r="B2702" s="298"/>
      <c r="C2702" s="298"/>
      <c r="D2702" s="298"/>
      <c r="E2702" s="298"/>
      <c r="F2702" s="672" t="s">
        <v>1451</v>
      </c>
    </row>
    <row r="2703" spans="1:6" s="215" customFormat="1" x14ac:dyDescent="0.3">
      <c r="A2703" s="639"/>
      <c r="B2703" s="298"/>
      <c r="C2703" s="298"/>
      <c r="D2703" s="298"/>
      <c r="E2703" s="298"/>
      <c r="F2703" s="672"/>
    </row>
    <row r="2704" spans="1:6" s="215" customFormat="1" x14ac:dyDescent="0.3">
      <c r="A2704" s="599"/>
      <c r="B2704" s="227"/>
      <c r="C2704" s="227"/>
      <c r="D2704" s="228"/>
      <c r="E2704" s="228"/>
      <c r="F2704" s="591" t="s">
        <v>42</v>
      </c>
    </row>
    <row r="2705" spans="1:6" s="215" customFormat="1" x14ac:dyDescent="0.3">
      <c r="A2705" s="599"/>
      <c r="B2705" s="227"/>
      <c r="C2705" s="227"/>
      <c r="D2705" s="228"/>
      <c r="E2705" s="228"/>
      <c r="F2705" s="597"/>
    </row>
    <row r="2706" spans="1:6" s="215" customFormat="1" x14ac:dyDescent="0.3">
      <c r="A2706" s="599"/>
      <c r="B2706" s="227"/>
      <c r="C2706" s="227"/>
      <c r="D2706" s="228"/>
      <c r="E2706" s="228"/>
      <c r="F2706" s="597"/>
    </row>
    <row r="2707" spans="1:6" s="215" customFormat="1" x14ac:dyDescent="0.3">
      <c r="A2707" s="599"/>
      <c r="B2707" s="227"/>
      <c r="C2707" s="227"/>
      <c r="D2707" s="228"/>
      <c r="E2707" s="228"/>
      <c r="F2707" s="601"/>
    </row>
    <row r="2708" spans="1:6" s="215" customFormat="1" x14ac:dyDescent="0.3">
      <c r="A2708" s="599"/>
      <c r="B2708" s="227"/>
      <c r="C2708" s="227"/>
      <c r="D2708" s="228"/>
      <c r="E2708" s="228"/>
      <c r="F2708" s="601"/>
    </row>
    <row r="2709" spans="1:6" s="215" customFormat="1" x14ac:dyDescent="0.3">
      <c r="A2709" s="599"/>
      <c r="B2709" s="227"/>
      <c r="C2709" s="227"/>
      <c r="D2709" s="228"/>
      <c r="E2709" s="228"/>
      <c r="F2709" s="602"/>
    </row>
    <row r="2710" spans="1:6" s="215" customFormat="1" x14ac:dyDescent="0.3">
      <c r="A2710" s="233" t="s">
        <v>6</v>
      </c>
      <c r="B2710" s="234">
        <f>B2699</f>
        <v>71350</v>
      </c>
      <c r="C2710" s="223" t="s">
        <v>431</v>
      </c>
      <c r="D2710" s="234">
        <f>D2699</f>
        <v>48000</v>
      </c>
      <c r="E2710" s="223" t="s">
        <v>431</v>
      </c>
      <c r="F2710" s="603"/>
    </row>
    <row r="2711" spans="1:6" s="215" customFormat="1" x14ac:dyDescent="0.3">
      <c r="A2711" s="552"/>
      <c r="B2711" s="239"/>
      <c r="C2711" s="249"/>
      <c r="D2711" s="239"/>
      <c r="E2711" s="249"/>
      <c r="F2711" s="91"/>
    </row>
    <row r="2712" spans="1:6" s="215" customFormat="1" x14ac:dyDescent="0.3">
      <c r="A2712" s="552"/>
      <c r="B2712" s="239"/>
      <c r="C2712" s="249"/>
      <c r="D2712" s="239"/>
      <c r="E2712" s="249"/>
      <c r="F2712" s="91"/>
    </row>
    <row r="2713" spans="1:6" s="215" customFormat="1" x14ac:dyDescent="0.3">
      <c r="A2713" s="552"/>
      <c r="B2713" s="239"/>
      <c r="C2713" s="249"/>
      <c r="D2713" s="239"/>
      <c r="E2713" s="249"/>
      <c r="F2713" s="91"/>
    </row>
    <row r="2714" spans="1:6" s="215" customFormat="1" x14ac:dyDescent="0.3">
      <c r="A2714" s="552"/>
      <c r="B2714" s="239"/>
      <c r="C2714" s="249"/>
      <c r="D2714" s="239"/>
      <c r="E2714" s="249"/>
      <c r="F2714" s="91"/>
    </row>
    <row r="2715" spans="1:6" s="215" customFormat="1" x14ac:dyDescent="0.3">
      <c r="A2715" s="552"/>
      <c r="B2715" s="239"/>
      <c r="C2715" s="249"/>
      <c r="D2715" s="239"/>
      <c r="E2715" s="249"/>
      <c r="F2715" s="91"/>
    </row>
    <row r="2716" spans="1:6" s="215" customFormat="1" x14ac:dyDescent="0.3">
      <c r="A2716" s="552"/>
      <c r="B2716" s="239"/>
      <c r="C2716" s="249"/>
      <c r="D2716" s="239"/>
      <c r="E2716" s="249"/>
      <c r="F2716" s="91"/>
    </row>
    <row r="2717" spans="1:6" s="215" customFormat="1" x14ac:dyDescent="0.3">
      <c r="A2717" s="552"/>
      <c r="B2717" s="239"/>
      <c r="C2717" s="249"/>
      <c r="D2717" s="239"/>
      <c r="E2717" s="249"/>
      <c r="F2717" s="91"/>
    </row>
    <row r="2718" spans="1:6" s="215" customFormat="1" x14ac:dyDescent="0.3">
      <c r="A2718" s="552"/>
      <c r="B2718" s="239"/>
      <c r="C2718" s="249"/>
      <c r="D2718" s="239"/>
      <c r="E2718" s="249"/>
      <c r="F2718" s="91"/>
    </row>
    <row r="2719" spans="1:6" s="215" customFormat="1" x14ac:dyDescent="0.3">
      <c r="A2719" s="1003"/>
      <c r="B2719" s="239"/>
      <c r="C2719" s="249"/>
      <c r="D2719" s="239"/>
      <c r="E2719" s="249"/>
      <c r="F2719" s="91"/>
    </row>
    <row r="2720" spans="1:6" s="215" customFormat="1" x14ac:dyDescent="0.3">
      <c r="A2720" s="1003"/>
      <c r="B2720" s="239"/>
      <c r="C2720" s="249"/>
      <c r="D2720" s="239"/>
      <c r="E2720" s="249"/>
      <c r="F2720" s="91"/>
    </row>
    <row r="2721" spans="1:6" s="215" customFormat="1" x14ac:dyDescent="0.3">
      <c r="A2721" s="1003"/>
      <c r="B2721" s="239"/>
      <c r="C2721" s="249"/>
      <c r="D2721" s="239"/>
      <c r="E2721" s="249"/>
      <c r="F2721" s="91"/>
    </row>
    <row r="2722" spans="1:6" s="215" customFormat="1" x14ac:dyDescent="0.3">
      <c r="A2722" s="1003"/>
      <c r="B2722" s="239"/>
      <c r="C2722" s="249"/>
      <c r="D2722" s="239"/>
      <c r="E2722" s="249"/>
      <c r="F2722" s="91"/>
    </row>
    <row r="2723" spans="1:6" s="215" customFormat="1" x14ac:dyDescent="0.3">
      <c r="A2723" s="1003"/>
      <c r="B2723" s="239"/>
      <c r="C2723" s="249"/>
      <c r="D2723" s="239"/>
      <c r="E2723" s="249"/>
      <c r="F2723" s="91"/>
    </row>
    <row r="2724" spans="1:6" s="215" customFormat="1" x14ac:dyDescent="0.3">
      <c r="A2724" s="1003"/>
      <c r="B2724" s="239"/>
      <c r="C2724" s="249"/>
      <c r="D2724" s="239"/>
      <c r="E2724" s="249"/>
      <c r="F2724" s="91"/>
    </row>
    <row r="2725" spans="1:6" s="215" customFormat="1" x14ac:dyDescent="0.3">
      <c r="A2725" s="1003"/>
      <c r="B2725" s="239"/>
      <c r="C2725" s="249"/>
      <c r="D2725" s="239"/>
      <c r="E2725" s="249"/>
      <c r="F2725" s="91"/>
    </row>
    <row r="2726" spans="1:6" s="215" customFormat="1" x14ac:dyDescent="0.3">
      <c r="A2726" s="1003"/>
      <c r="B2726" s="239"/>
      <c r="C2726" s="249"/>
      <c r="D2726" s="239"/>
      <c r="E2726" s="249"/>
      <c r="F2726" s="91"/>
    </row>
    <row r="2727" spans="1:6" s="215" customFormat="1" x14ac:dyDescent="0.3">
      <c r="A2727" s="1003"/>
      <c r="B2727" s="239"/>
      <c r="C2727" s="249"/>
      <c r="D2727" s="239"/>
      <c r="E2727" s="249"/>
      <c r="F2727" s="91"/>
    </row>
    <row r="2728" spans="1:6" s="215" customFormat="1" x14ac:dyDescent="0.3">
      <c r="A2728" s="1003"/>
      <c r="B2728" s="239"/>
      <c r="C2728" s="249"/>
      <c r="D2728" s="239"/>
      <c r="E2728" s="249"/>
      <c r="F2728" s="91"/>
    </row>
    <row r="2729" spans="1:6" x14ac:dyDescent="0.3">
      <c r="A2729" s="1003"/>
      <c r="B2729" s="239"/>
      <c r="C2729" s="249"/>
      <c r="D2729" s="239"/>
      <c r="E2729" s="249"/>
      <c r="F2729" s="91"/>
    </row>
    <row r="2730" spans="1:6" x14ac:dyDescent="0.3">
      <c r="A2730" s="1003"/>
      <c r="B2730" s="239"/>
      <c r="C2730" s="249"/>
      <c r="D2730" s="239"/>
      <c r="E2730" s="249"/>
      <c r="F2730" s="91"/>
    </row>
    <row r="2731" spans="1:6" x14ac:dyDescent="0.3">
      <c r="A2731" s="1003"/>
      <c r="B2731" s="239"/>
      <c r="C2731" s="249"/>
      <c r="D2731" s="239"/>
      <c r="E2731" s="249"/>
      <c r="F2731" s="91"/>
    </row>
    <row r="2732" spans="1:6" x14ac:dyDescent="0.3">
      <c r="A2732" s="1003"/>
      <c r="B2732" s="239"/>
      <c r="C2732" s="249"/>
      <c r="D2732" s="239"/>
      <c r="E2732" s="249"/>
      <c r="F2732" s="91"/>
    </row>
    <row r="2733" spans="1:6" x14ac:dyDescent="0.3">
      <c r="A2733" s="552"/>
      <c r="B2733" s="239"/>
      <c r="C2733" s="249"/>
      <c r="D2733" s="239"/>
      <c r="E2733" s="249"/>
      <c r="F2733" s="91"/>
    </row>
    <row r="2734" spans="1:6" x14ac:dyDescent="0.3">
      <c r="A2734" s="552"/>
      <c r="B2734" s="239"/>
      <c r="C2734" s="249"/>
      <c r="D2734" s="239"/>
      <c r="E2734" s="249"/>
      <c r="F2734" s="91"/>
    </row>
    <row r="2735" spans="1:6" x14ac:dyDescent="0.3">
      <c r="A2735" s="552"/>
      <c r="B2735" s="239"/>
      <c r="C2735" s="249"/>
      <c r="D2735" s="239"/>
      <c r="E2735" s="249"/>
      <c r="F2735" s="91"/>
    </row>
    <row r="2736" spans="1:6" x14ac:dyDescent="0.3">
      <c r="A2736" s="552"/>
      <c r="B2736" s="239"/>
      <c r="C2736" s="249"/>
      <c r="D2736" s="239"/>
      <c r="E2736" s="249"/>
      <c r="F2736" s="91"/>
    </row>
    <row r="2737" spans="1:6" x14ac:dyDescent="0.3">
      <c r="A2737" s="1345" t="s">
        <v>127</v>
      </c>
      <c r="B2737" s="1345"/>
      <c r="C2737" s="1345"/>
      <c r="D2737" s="1345"/>
      <c r="E2737" s="1345"/>
      <c r="F2737" s="1345"/>
    </row>
    <row r="2738" spans="1:6" x14ac:dyDescent="0.3">
      <c r="A2738" s="1344" t="s">
        <v>415</v>
      </c>
      <c r="B2738" s="1344"/>
      <c r="C2738" s="1344"/>
      <c r="D2738" s="1344"/>
      <c r="E2738" s="1344"/>
      <c r="F2738" s="1344"/>
    </row>
    <row r="2739" spans="1:6" x14ac:dyDescent="0.3">
      <c r="A2739" s="1344" t="s">
        <v>45</v>
      </c>
      <c r="B2739" s="1344"/>
      <c r="C2739" s="1344"/>
      <c r="D2739" s="1344"/>
      <c r="E2739" s="1344"/>
      <c r="F2739" s="1344"/>
    </row>
    <row r="2740" spans="1:6" x14ac:dyDescent="0.3">
      <c r="A2740" s="214" t="s">
        <v>534</v>
      </c>
      <c r="B2740" s="91"/>
      <c r="C2740" s="552"/>
      <c r="D2740" s="552"/>
      <c r="E2740" s="552"/>
      <c r="F2740" s="552"/>
    </row>
    <row r="2741" spans="1:6" x14ac:dyDescent="0.3">
      <c r="A2741" s="214" t="s">
        <v>535</v>
      </c>
      <c r="B2741" s="91"/>
      <c r="C2741" s="552"/>
      <c r="D2741" s="552"/>
      <c r="E2741" s="552"/>
      <c r="F2741" s="552"/>
    </row>
    <row r="2742" spans="1:6" x14ac:dyDescent="0.3">
      <c r="A2742" s="214" t="s">
        <v>536</v>
      </c>
      <c r="B2742" s="91"/>
      <c r="C2742" s="552"/>
      <c r="D2742" s="552"/>
      <c r="E2742" s="552"/>
      <c r="F2742" s="552"/>
    </row>
    <row r="2743" spans="1:6" x14ac:dyDescent="0.3">
      <c r="A2743" s="214" t="s">
        <v>600</v>
      </c>
      <c r="B2743" s="91"/>
      <c r="C2743" s="552"/>
      <c r="D2743" s="552"/>
      <c r="E2743" s="552"/>
      <c r="F2743" s="552"/>
    </row>
    <row r="2744" spans="1:6" x14ac:dyDescent="0.3">
      <c r="A2744" s="91" t="s">
        <v>2168</v>
      </c>
      <c r="B2744" s="587"/>
      <c r="C2744" s="587"/>
      <c r="D2744" s="587"/>
      <c r="E2744" s="91" t="s">
        <v>1487</v>
      </c>
      <c r="F2744" s="587"/>
    </row>
    <row r="2745" spans="1:6" x14ac:dyDescent="0.3">
      <c r="A2745" s="91" t="s">
        <v>46</v>
      </c>
      <c r="B2745" s="587"/>
      <c r="C2745" s="587"/>
      <c r="D2745" s="587"/>
      <c r="E2745" s="587"/>
      <c r="F2745" s="587"/>
    </row>
    <row r="2746" spans="1:6" x14ac:dyDescent="0.3">
      <c r="A2746" s="216"/>
      <c r="B2746" s="588" t="s">
        <v>17</v>
      </c>
      <c r="C2746" s="1346" t="s">
        <v>416</v>
      </c>
      <c r="D2746" s="1347"/>
      <c r="E2746" s="1348"/>
      <c r="F2746" s="217"/>
    </row>
    <row r="2747" spans="1:6" x14ac:dyDescent="0.3">
      <c r="A2747" s="218" t="s">
        <v>47</v>
      </c>
      <c r="B2747" s="589" t="s">
        <v>113</v>
      </c>
      <c r="C2747" s="216" t="s">
        <v>114</v>
      </c>
      <c r="D2747" s="216" t="s">
        <v>115</v>
      </c>
      <c r="E2747" s="216" t="s">
        <v>116</v>
      </c>
      <c r="F2747" s="220" t="s">
        <v>48</v>
      </c>
    </row>
    <row r="2748" spans="1:6" x14ac:dyDescent="0.3">
      <c r="A2748" s="590"/>
      <c r="B2748" s="589" t="s">
        <v>188</v>
      </c>
      <c r="C2748" s="219" t="s">
        <v>117</v>
      </c>
      <c r="D2748" s="219" t="s">
        <v>118</v>
      </c>
      <c r="E2748" s="219" t="s">
        <v>119</v>
      </c>
      <c r="F2748" s="591"/>
    </row>
    <row r="2749" spans="1:6" ht="19.5" thickBot="1" x14ac:dyDescent="0.35">
      <c r="A2749" s="564" t="s">
        <v>540</v>
      </c>
      <c r="B2749" s="826">
        <v>157250</v>
      </c>
      <c r="C2749" s="74" t="s">
        <v>431</v>
      </c>
      <c r="D2749" s="74">
        <f>D2750</f>
        <v>250000</v>
      </c>
      <c r="E2749" s="74" t="s">
        <v>431</v>
      </c>
      <c r="F2749" s="565"/>
    </row>
    <row r="2750" spans="1:6" ht="19.5" thickTop="1" x14ac:dyDescent="0.3">
      <c r="A2750" s="662" t="s">
        <v>578</v>
      </c>
      <c r="B2750" s="827">
        <v>157250</v>
      </c>
      <c r="C2750" s="151">
        <f>SUM(C2751:C2755)</f>
        <v>0</v>
      </c>
      <c r="D2750" s="151">
        <f>SUM(D2751:D2755)</f>
        <v>250000</v>
      </c>
      <c r="E2750" s="151">
        <f>SUM(E2751:E2755)</f>
        <v>0</v>
      </c>
      <c r="F2750" s="663"/>
    </row>
    <row r="2751" spans="1:6" x14ac:dyDescent="0.3">
      <c r="A2751" s="568" t="s">
        <v>655</v>
      </c>
      <c r="B2751" s="828">
        <v>157250</v>
      </c>
      <c r="C2751" s="152"/>
      <c r="D2751" s="152">
        <v>250000</v>
      </c>
      <c r="E2751" s="152"/>
      <c r="F2751" s="320" t="s">
        <v>1486</v>
      </c>
    </row>
    <row r="2752" spans="1:6" x14ac:dyDescent="0.3">
      <c r="A2752" s="569"/>
      <c r="B2752" s="153"/>
      <c r="C2752" s="154"/>
      <c r="D2752" s="154"/>
      <c r="E2752" s="154"/>
      <c r="F2752" s="667" t="s">
        <v>1485</v>
      </c>
    </row>
    <row r="2753" spans="1:6" x14ac:dyDescent="0.3">
      <c r="A2753" s="569"/>
      <c r="B2753" s="154"/>
      <c r="C2753" s="154"/>
      <c r="D2753" s="154"/>
      <c r="E2753" s="154"/>
      <c r="F2753" s="667" t="s">
        <v>2169</v>
      </c>
    </row>
    <row r="2754" spans="1:6" x14ac:dyDescent="0.3">
      <c r="A2754" s="29"/>
      <c r="B2754" s="79"/>
      <c r="C2754" s="79"/>
      <c r="D2754" s="79"/>
      <c r="E2754" s="79"/>
      <c r="F2754" s="29"/>
    </row>
    <row r="2755" spans="1:6" x14ac:dyDescent="0.3">
      <c r="A2755" s="29"/>
      <c r="B2755" s="79"/>
      <c r="C2755" s="79"/>
      <c r="D2755" s="79"/>
      <c r="E2755" s="79"/>
      <c r="F2755" s="29"/>
    </row>
    <row r="2756" spans="1:6" x14ac:dyDescent="0.3">
      <c r="A2756" s="29"/>
      <c r="B2756" s="79"/>
      <c r="C2756" s="79"/>
      <c r="D2756" s="79"/>
      <c r="E2756" s="79"/>
      <c r="F2756" s="29"/>
    </row>
    <row r="2757" spans="1:6" x14ac:dyDescent="0.3">
      <c r="A2757" s="29"/>
      <c r="B2757" s="79"/>
      <c r="C2757" s="79"/>
      <c r="D2757" s="79"/>
      <c r="E2757" s="79"/>
      <c r="F2757" s="29"/>
    </row>
    <row r="2758" spans="1:6" x14ac:dyDescent="0.3">
      <c r="A2758" s="571"/>
      <c r="B2758" s="76"/>
      <c r="C2758" s="76"/>
      <c r="D2758" s="77"/>
      <c r="E2758" s="77"/>
      <c r="F2758" s="29"/>
    </row>
    <row r="2759" spans="1:6" x14ac:dyDescent="0.3">
      <c r="A2759" s="571"/>
      <c r="B2759" s="76"/>
      <c r="C2759" s="76"/>
      <c r="D2759" s="77"/>
      <c r="E2759" s="77"/>
      <c r="F2759" s="29"/>
    </row>
    <row r="2760" spans="1:6" x14ac:dyDescent="0.3">
      <c r="A2760" s="571"/>
      <c r="B2760" s="76"/>
      <c r="C2760" s="76"/>
      <c r="D2760" s="77"/>
      <c r="E2760" s="77"/>
      <c r="F2760" s="29"/>
    </row>
    <row r="2761" spans="1:6" x14ac:dyDescent="0.3">
      <c r="A2761" s="571"/>
      <c r="B2761" s="76"/>
      <c r="C2761" s="76"/>
      <c r="D2761" s="77"/>
      <c r="E2761" s="77"/>
      <c r="F2761" s="572"/>
    </row>
    <row r="2762" spans="1:6" x14ac:dyDescent="0.3">
      <c r="A2762" s="65" t="s">
        <v>6</v>
      </c>
      <c r="B2762" s="895">
        <v>157250</v>
      </c>
      <c r="C2762" s="75" t="s">
        <v>431</v>
      </c>
      <c r="D2762" s="83">
        <f>D2749</f>
        <v>250000</v>
      </c>
      <c r="E2762" s="75" t="s">
        <v>431</v>
      </c>
      <c r="F2762" s="584"/>
    </row>
    <row r="2763" spans="1:6" x14ac:dyDescent="0.3">
      <c r="A2763" s="587"/>
      <c r="B2763" s="587"/>
      <c r="C2763" s="587"/>
      <c r="D2763" s="587"/>
      <c r="E2763" s="587"/>
      <c r="F2763" s="587"/>
    </row>
    <row r="2764" spans="1:6" x14ac:dyDescent="0.3">
      <c r="A2764" s="587"/>
      <c r="B2764" s="587"/>
      <c r="C2764" s="587"/>
      <c r="D2764" s="587"/>
      <c r="E2764" s="587"/>
      <c r="F2764" s="587"/>
    </row>
    <row r="2765" spans="1:6" x14ac:dyDescent="0.3">
      <c r="A2765" s="587"/>
      <c r="B2765" s="587"/>
      <c r="C2765" s="587"/>
      <c r="D2765" s="587"/>
      <c r="E2765" s="587"/>
      <c r="F2765" s="587"/>
    </row>
    <row r="2766" spans="1:6" x14ac:dyDescent="0.3">
      <c r="A2766" s="587"/>
      <c r="B2766" s="587"/>
      <c r="C2766" s="587"/>
      <c r="D2766" s="587"/>
      <c r="E2766" s="587"/>
      <c r="F2766" s="587"/>
    </row>
    <row r="2767" spans="1:6" x14ac:dyDescent="0.3">
      <c r="A2767" s="587"/>
      <c r="B2767" s="587"/>
      <c r="C2767" s="587"/>
      <c r="D2767" s="587"/>
      <c r="E2767" s="587"/>
      <c r="F2767" s="587"/>
    </row>
    <row r="2768" spans="1:6" x14ac:dyDescent="0.3">
      <c r="A2768" s="587"/>
      <c r="B2768" s="587"/>
      <c r="C2768" s="587"/>
      <c r="D2768" s="587"/>
      <c r="E2768" s="587"/>
      <c r="F2768" s="587"/>
    </row>
    <row r="2769" spans="1:6" x14ac:dyDescent="0.3">
      <c r="A2769" s="587"/>
      <c r="B2769" s="587"/>
      <c r="C2769" s="587"/>
      <c r="D2769" s="587"/>
      <c r="E2769" s="587"/>
      <c r="F2769" s="587"/>
    </row>
    <row r="2770" spans="1:6" x14ac:dyDescent="0.3">
      <c r="A2770" s="587"/>
      <c r="B2770" s="587"/>
      <c r="C2770" s="587"/>
      <c r="D2770" s="587"/>
      <c r="E2770" s="587"/>
      <c r="F2770" s="587"/>
    </row>
    <row r="2771" spans="1:6" x14ac:dyDescent="0.3">
      <c r="A2771" s="587"/>
      <c r="B2771" s="587"/>
      <c r="C2771" s="587"/>
      <c r="D2771" s="587"/>
      <c r="E2771" s="587"/>
      <c r="F2771" s="587"/>
    </row>
    <row r="2772" spans="1:6" x14ac:dyDescent="0.3">
      <c r="A2772" s="587"/>
      <c r="B2772" s="587"/>
      <c r="C2772" s="587"/>
      <c r="D2772" s="587"/>
      <c r="E2772" s="587"/>
      <c r="F2772" s="587"/>
    </row>
    <row r="2773" spans="1:6" x14ac:dyDescent="0.3">
      <c r="A2773" s="587"/>
      <c r="B2773" s="587"/>
      <c r="C2773" s="587"/>
      <c r="D2773" s="587"/>
      <c r="E2773" s="587"/>
      <c r="F2773" s="587"/>
    </row>
    <row r="2774" spans="1:6" x14ac:dyDescent="0.3">
      <c r="A2774" s="587"/>
      <c r="B2774" s="587"/>
      <c r="C2774" s="587"/>
      <c r="D2774" s="587"/>
      <c r="E2774" s="587"/>
      <c r="F2774" s="587"/>
    </row>
    <row r="2775" spans="1:6" x14ac:dyDescent="0.3">
      <c r="A2775" s="587"/>
      <c r="B2775" s="587"/>
      <c r="C2775" s="587"/>
      <c r="D2775" s="587"/>
      <c r="E2775" s="587"/>
      <c r="F2775" s="587"/>
    </row>
    <row r="2776" spans="1:6" x14ac:dyDescent="0.3">
      <c r="A2776" s="587"/>
      <c r="B2776" s="587"/>
      <c r="C2776" s="587"/>
      <c r="D2776" s="587"/>
      <c r="E2776" s="587"/>
      <c r="F2776" s="587"/>
    </row>
    <row r="2777" spans="1:6" x14ac:dyDescent="0.3">
      <c r="A2777" s="587"/>
      <c r="B2777" s="587"/>
      <c r="C2777" s="587"/>
      <c r="D2777" s="587"/>
      <c r="E2777" s="587"/>
      <c r="F2777" s="587"/>
    </row>
    <row r="2778" spans="1:6" x14ac:dyDescent="0.3">
      <c r="A2778" s="587"/>
      <c r="B2778" s="587"/>
      <c r="C2778" s="587"/>
      <c r="D2778" s="587"/>
      <c r="E2778" s="587"/>
      <c r="F2778" s="587"/>
    </row>
    <row r="2779" spans="1:6" x14ac:dyDescent="0.3">
      <c r="A2779" s="587"/>
      <c r="B2779" s="587"/>
      <c r="C2779" s="587"/>
      <c r="D2779" s="587"/>
      <c r="E2779" s="587"/>
      <c r="F2779" s="587"/>
    </row>
    <row r="2780" spans="1:6" x14ac:dyDescent="0.3">
      <c r="A2780" s="587"/>
      <c r="B2780" s="587"/>
      <c r="C2780" s="587"/>
      <c r="D2780" s="587"/>
      <c r="E2780" s="587"/>
      <c r="F2780" s="587"/>
    </row>
    <row r="2781" spans="1:6" x14ac:dyDescent="0.3">
      <c r="A2781" s="587"/>
      <c r="B2781" s="587"/>
      <c r="C2781" s="587"/>
      <c r="D2781" s="587"/>
      <c r="E2781" s="587"/>
      <c r="F2781" s="587"/>
    </row>
    <row r="2782" spans="1:6" x14ac:dyDescent="0.3">
      <c r="A2782" s="587"/>
      <c r="B2782" s="587"/>
      <c r="C2782" s="587"/>
      <c r="D2782" s="587"/>
      <c r="E2782" s="587"/>
      <c r="F2782" s="587"/>
    </row>
    <row r="2783" spans="1:6" x14ac:dyDescent="0.3">
      <c r="A2783" s="587"/>
      <c r="B2783" s="587"/>
      <c r="C2783" s="587"/>
      <c r="D2783" s="587"/>
      <c r="E2783" s="587"/>
      <c r="F2783" s="587"/>
    </row>
    <row r="2784" spans="1:6" x14ac:dyDescent="0.3">
      <c r="A2784" s="587"/>
      <c r="B2784" s="587"/>
      <c r="C2784" s="587"/>
      <c r="D2784" s="587"/>
      <c r="E2784" s="587"/>
      <c r="F2784" s="587"/>
    </row>
    <row r="2785" spans="1:6" x14ac:dyDescent="0.3">
      <c r="A2785" s="587"/>
      <c r="B2785" s="587"/>
      <c r="C2785" s="587"/>
      <c r="D2785" s="587"/>
      <c r="E2785" s="587"/>
      <c r="F2785" s="587"/>
    </row>
    <row r="2786" spans="1:6" x14ac:dyDescent="0.3">
      <c r="A2786" s="587"/>
      <c r="B2786" s="587"/>
      <c r="C2786" s="587"/>
      <c r="D2786" s="587"/>
      <c r="E2786" s="587"/>
      <c r="F2786" s="587"/>
    </row>
    <row r="2787" spans="1:6" x14ac:dyDescent="0.3">
      <c r="A2787" s="1345" t="s">
        <v>127</v>
      </c>
      <c r="B2787" s="1345"/>
      <c r="C2787" s="1345"/>
      <c r="D2787" s="1345"/>
      <c r="E2787" s="1345"/>
      <c r="F2787" s="1345"/>
    </row>
    <row r="2788" spans="1:6" x14ac:dyDescent="0.3">
      <c r="A2788" s="1344" t="s">
        <v>415</v>
      </c>
      <c r="B2788" s="1344"/>
      <c r="C2788" s="1344"/>
      <c r="D2788" s="1344"/>
      <c r="E2788" s="1344"/>
      <c r="F2788" s="1344"/>
    </row>
    <row r="2789" spans="1:6" x14ac:dyDescent="0.3">
      <c r="A2789" s="1344" t="s">
        <v>45</v>
      </c>
      <c r="B2789" s="1344"/>
      <c r="C2789" s="1344"/>
      <c r="D2789" s="1344"/>
      <c r="E2789" s="1344"/>
      <c r="F2789" s="1344"/>
    </row>
    <row r="2790" spans="1:6" x14ac:dyDescent="0.3">
      <c r="A2790" s="214" t="s">
        <v>534</v>
      </c>
      <c r="B2790" s="91"/>
      <c r="C2790" s="552"/>
      <c r="D2790" s="552"/>
      <c r="E2790" s="552"/>
      <c r="F2790" s="552"/>
    </row>
    <row r="2791" spans="1:6" x14ac:dyDescent="0.3">
      <c r="A2791" s="214" t="s">
        <v>535</v>
      </c>
      <c r="B2791" s="91"/>
      <c r="C2791" s="552"/>
      <c r="D2791" s="552"/>
      <c r="E2791" s="552"/>
      <c r="F2791" s="552"/>
    </row>
    <row r="2792" spans="1:6" x14ac:dyDescent="0.3">
      <c r="A2792" s="214" t="s">
        <v>536</v>
      </c>
      <c r="B2792" s="91"/>
      <c r="C2792" s="552"/>
      <c r="D2792" s="552"/>
      <c r="E2792" s="552"/>
      <c r="F2792" s="552"/>
    </row>
    <row r="2793" spans="1:6" x14ac:dyDescent="0.3">
      <c r="A2793" s="214" t="s">
        <v>1474</v>
      </c>
      <c r="B2793" s="91"/>
      <c r="C2793" s="552"/>
      <c r="D2793" s="552"/>
      <c r="E2793" s="552"/>
      <c r="F2793" s="552"/>
    </row>
    <row r="2794" spans="1:6" x14ac:dyDescent="0.3">
      <c r="A2794" s="91" t="s">
        <v>699</v>
      </c>
      <c r="B2794" s="587"/>
      <c r="C2794" s="587"/>
      <c r="D2794" s="587"/>
      <c r="E2794" s="91" t="s">
        <v>700</v>
      </c>
      <c r="F2794" s="587"/>
    </row>
    <row r="2795" spans="1:6" x14ac:dyDescent="0.3">
      <c r="A2795" s="91" t="s">
        <v>46</v>
      </c>
      <c r="B2795" s="587"/>
      <c r="C2795" s="587"/>
      <c r="D2795" s="587"/>
      <c r="E2795" s="587"/>
      <c r="F2795" s="587"/>
    </row>
    <row r="2796" spans="1:6" x14ac:dyDescent="0.3">
      <c r="A2796" s="216"/>
      <c r="B2796" s="588" t="s">
        <v>17</v>
      </c>
      <c r="C2796" s="1346" t="s">
        <v>416</v>
      </c>
      <c r="D2796" s="1347"/>
      <c r="E2796" s="1348"/>
      <c r="F2796" s="217"/>
    </row>
    <row r="2797" spans="1:6" x14ac:dyDescent="0.3">
      <c r="A2797" s="218" t="s">
        <v>47</v>
      </c>
      <c r="B2797" s="589" t="s">
        <v>113</v>
      </c>
      <c r="C2797" s="216" t="s">
        <v>114</v>
      </c>
      <c r="D2797" s="216" t="s">
        <v>115</v>
      </c>
      <c r="E2797" s="216" t="s">
        <v>116</v>
      </c>
      <c r="F2797" s="220" t="s">
        <v>48</v>
      </c>
    </row>
    <row r="2798" spans="1:6" x14ac:dyDescent="0.3">
      <c r="A2798" s="590"/>
      <c r="B2798" s="589" t="s">
        <v>188</v>
      </c>
      <c r="C2798" s="219" t="s">
        <v>117</v>
      </c>
      <c r="D2798" s="219" t="s">
        <v>118</v>
      </c>
      <c r="E2798" s="219" t="s">
        <v>119</v>
      </c>
      <c r="F2798" s="591"/>
    </row>
    <row r="2799" spans="1:6" ht="19.5" thickBot="1" x14ac:dyDescent="0.35">
      <c r="A2799" s="592" t="s">
        <v>540</v>
      </c>
      <c r="B2799" s="221">
        <v>38220</v>
      </c>
      <c r="C2799" s="221" t="s">
        <v>431</v>
      </c>
      <c r="D2799" s="221"/>
      <c r="E2799" s="221">
        <f>E2800</f>
        <v>100000</v>
      </c>
      <c r="F2799" s="593"/>
    </row>
    <row r="2800" spans="1:6" ht="19.5" thickTop="1" x14ac:dyDescent="0.3">
      <c r="A2800" s="594" t="s">
        <v>541</v>
      </c>
      <c r="B2800" s="222">
        <v>38220</v>
      </c>
      <c r="C2800" s="223"/>
      <c r="D2800" s="224"/>
      <c r="E2800" s="224">
        <f>E2801</f>
        <v>100000</v>
      </c>
      <c r="F2800" s="595" t="s">
        <v>431</v>
      </c>
    </row>
    <row r="2801" spans="1:6" x14ac:dyDescent="0.3">
      <c r="A2801" s="596" t="s">
        <v>693</v>
      </c>
      <c r="B2801" s="225">
        <v>38220</v>
      </c>
      <c r="C2801" s="225"/>
      <c r="D2801" s="226"/>
      <c r="E2801" s="226">
        <v>100000</v>
      </c>
      <c r="F2801" s="597" t="s">
        <v>701</v>
      </c>
    </row>
    <row r="2802" spans="1:6" x14ac:dyDescent="0.3">
      <c r="A2802" s="598" t="s">
        <v>431</v>
      </c>
      <c r="B2802" s="227"/>
      <c r="C2802" s="227"/>
      <c r="D2802" s="228" t="s">
        <v>431</v>
      </c>
      <c r="E2802" s="228"/>
      <c r="F2802" s="597" t="s">
        <v>702</v>
      </c>
    </row>
    <row r="2803" spans="1:6" x14ac:dyDescent="0.3">
      <c r="A2803" s="599"/>
      <c r="B2803" s="227"/>
      <c r="C2803" s="227"/>
      <c r="D2803" s="228"/>
      <c r="E2803" s="228"/>
      <c r="F2803" s="597" t="s">
        <v>703</v>
      </c>
    </row>
    <row r="2804" spans="1:6" x14ac:dyDescent="0.3">
      <c r="A2804" s="599"/>
      <c r="B2804" s="227"/>
      <c r="C2804" s="227"/>
      <c r="D2804" s="228"/>
      <c r="E2804" s="228"/>
      <c r="F2804" s="597" t="s">
        <v>704</v>
      </c>
    </row>
    <row r="2805" spans="1:6" x14ac:dyDescent="0.3">
      <c r="A2805" s="599"/>
      <c r="B2805" s="227"/>
      <c r="C2805" s="227"/>
      <c r="D2805" s="228"/>
      <c r="E2805" s="228"/>
      <c r="F2805" s="597" t="s">
        <v>705</v>
      </c>
    </row>
    <row r="2806" spans="1:6" x14ac:dyDescent="0.3">
      <c r="A2806" s="599"/>
      <c r="B2806" s="227"/>
      <c r="C2806" s="227"/>
      <c r="D2806" s="228"/>
      <c r="E2806" s="228"/>
      <c r="F2806" s="597" t="s">
        <v>1990</v>
      </c>
    </row>
    <row r="2807" spans="1:6" x14ac:dyDescent="0.3">
      <c r="A2807" s="599"/>
      <c r="B2807" s="227"/>
      <c r="C2807" s="227"/>
      <c r="D2807" s="228"/>
      <c r="E2807" s="228"/>
      <c r="F2807" s="597" t="s">
        <v>706</v>
      </c>
    </row>
    <row r="2808" spans="1:6" x14ac:dyDescent="0.3">
      <c r="A2808" s="599"/>
      <c r="B2808" s="227"/>
      <c r="C2808" s="227"/>
      <c r="D2808" s="228"/>
      <c r="E2808" s="228"/>
      <c r="F2808" s="597" t="s">
        <v>2170</v>
      </c>
    </row>
    <row r="2809" spans="1:6" x14ac:dyDescent="0.3">
      <c r="A2809" s="599"/>
      <c r="B2809" s="227"/>
      <c r="C2809" s="227"/>
      <c r="D2809" s="228"/>
      <c r="E2809" s="228"/>
      <c r="F2809" s="597"/>
    </row>
    <row r="2810" spans="1:6" x14ac:dyDescent="0.3">
      <c r="A2810" s="599"/>
      <c r="B2810" s="227"/>
      <c r="C2810" s="227"/>
      <c r="D2810" s="228"/>
      <c r="E2810" s="228"/>
      <c r="F2810" s="597"/>
    </row>
    <row r="2811" spans="1:6" x14ac:dyDescent="0.3">
      <c r="A2811" s="599"/>
      <c r="B2811" s="227"/>
      <c r="C2811" s="227"/>
      <c r="D2811" s="228"/>
      <c r="E2811" s="228"/>
      <c r="F2811" s="597" t="s">
        <v>431</v>
      </c>
    </row>
    <row r="2812" spans="1:6" x14ac:dyDescent="0.3">
      <c r="A2812" s="599"/>
      <c r="B2812" s="227"/>
      <c r="C2812" s="227"/>
      <c r="D2812" s="228"/>
      <c r="E2812" s="228"/>
      <c r="F2812" s="597"/>
    </row>
    <row r="2813" spans="1:6" x14ac:dyDescent="0.3">
      <c r="A2813" s="599"/>
      <c r="B2813" s="227"/>
      <c r="C2813" s="227"/>
      <c r="D2813" s="228"/>
      <c r="E2813" s="228"/>
      <c r="F2813" s="602"/>
    </row>
    <row r="2814" spans="1:6" x14ac:dyDescent="0.3">
      <c r="A2814" s="233" t="s">
        <v>6</v>
      </c>
      <c r="B2814" s="234">
        <v>38220</v>
      </c>
      <c r="C2814" s="223" t="s">
        <v>431</v>
      </c>
      <c r="D2814" s="234"/>
      <c r="E2814" s="234">
        <v>100000</v>
      </c>
      <c r="F2814" s="603"/>
    </row>
    <row r="2815" spans="1:6" x14ac:dyDescent="0.3">
      <c r="A2815" s="552"/>
      <c r="B2815" s="239"/>
      <c r="C2815" s="249"/>
      <c r="D2815" s="239"/>
      <c r="E2815" s="239"/>
      <c r="F2815" s="91"/>
    </row>
    <row r="2816" spans="1:6" x14ac:dyDescent="0.3">
      <c r="A2816" s="552"/>
      <c r="B2816" s="239"/>
      <c r="C2816" s="249"/>
      <c r="D2816" s="239"/>
      <c r="E2816" s="239"/>
      <c r="F2816" s="91"/>
    </row>
    <row r="2817" spans="1:6" x14ac:dyDescent="0.3">
      <c r="A2817" s="1003"/>
      <c r="B2817" s="239"/>
      <c r="C2817" s="249"/>
      <c r="D2817" s="239"/>
      <c r="E2817" s="239"/>
      <c r="F2817" s="91"/>
    </row>
    <row r="2818" spans="1:6" x14ac:dyDescent="0.3">
      <c r="A2818" s="1003"/>
      <c r="B2818" s="239"/>
      <c r="C2818" s="249"/>
      <c r="D2818" s="239"/>
      <c r="E2818" s="239"/>
      <c r="F2818" s="91"/>
    </row>
    <row r="2819" spans="1:6" x14ac:dyDescent="0.3">
      <c r="A2819" s="1003"/>
      <c r="B2819" s="239"/>
      <c r="C2819" s="249"/>
      <c r="D2819" s="239"/>
      <c r="E2819" s="239"/>
      <c r="F2819" s="91"/>
    </row>
    <row r="2820" spans="1:6" x14ac:dyDescent="0.3">
      <c r="A2820" s="1003"/>
      <c r="B2820" s="239"/>
      <c r="C2820" s="249"/>
      <c r="D2820" s="239"/>
      <c r="E2820" s="239"/>
      <c r="F2820" s="91"/>
    </row>
    <row r="2821" spans="1:6" x14ac:dyDescent="0.3">
      <c r="A2821" s="1003"/>
      <c r="B2821" s="239"/>
      <c r="C2821" s="249"/>
      <c r="D2821" s="239"/>
      <c r="E2821" s="239"/>
      <c r="F2821" s="91"/>
    </row>
    <row r="2822" spans="1:6" x14ac:dyDescent="0.3">
      <c r="A2822" s="1003"/>
      <c r="B2822" s="239"/>
      <c r="C2822" s="249"/>
      <c r="D2822" s="239"/>
      <c r="E2822" s="239"/>
      <c r="F2822" s="91"/>
    </row>
    <row r="2823" spans="1:6" x14ac:dyDescent="0.3">
      <c r="A2823" s="1003"/>
      <c r="B2823" s="239"/>
      <c r="C2823" s="249"/>
      <c r="D2823" s="239"/>
      <c r="E2823" s="239"/>
      <c r="F2823" s="91"/>
    </row>
    <row r="2824" spans="1:6" x14ac:dyDescent="0.3">
      <c r="A2824" s="1003"/>
      <c r="B2824" s="239"/>
      <c r="C2824" s="249"/>
      <c r="D2824" s="239"/>
      <c r="E2824" s="239"/>
      <c r="F2824" s="91"/>
    </row>
    <row r="2825" spans="1:6" x14ac:dyDescent="0.3">
      <c r="A2825" s="1003"/>
      <c r="B2825" s="239"/>
      <c r="C2825" s="249"/>
      <c r="D2825" s="239"/>
      <c r="E2825" s="239"/>
      <c r="F2825" s="91"/>
    </row>
    <row r="2826" spans="1:6" x14ac:dyDescent="0.3">
      <c r="A2826" s="1003"/>
      <c r="B2826" s="239"/>
      <c r="C2826" s="249"/>
      <c r="D2826" s="239"/>
      <c r="E2826" s="239"/>
      <c r="F2826" s="91"/>
    </row>
    <row r="2827" spans="1:6" x14ac:dyDescent="0.3">
      <c r="A2827" s="1003"/>
      <c r="B2827" s="239"/>
      <c r="C2827" s="249"/>
      <c r="D2827" s="239"/>
      <c r="E2827" s="239"/>
      <c r="F2827" s="91"/>
    </row>
    <row r="2828" spans="1:6" x14ac:dyDescent="0.3">
      <c r="A2828" s="1003"/>
      <c r="B2828" s="239"/>
      <c r="C2828" s="249"/>
      <c r="D2828" s="239"/>
      <c r="E2828" s="239"/>
      <c r="F2828" s="91"/>
    </row>
    <row r="2829" spans="1:6" x14ac:dyDescent="0.3">
      <c r="A2829" s="1003"/>
      <c r="B2829" s="239"/>
      <c r="C2829" s="249"/>
      <c r="D2829" s="239"/>
      <c r="E2829" s="239"/>
      <c r="F2829" s="91"/>
    </row>
    <row r="2830" spans="1:6" x14ac:dyDescent="0.3">
      <c r="A2830" s="1003"/>
      <c r="B2830" s="239"/>
      <c r="C2830" s="249"/>
      <c r="D2830" s="239"/>
      <c r="E2830" s="239"/>
      <c r="F2830" s="91"/>
    </row>
    <row r="2831" spans="1:6" x14ac:dyDescent="0.3">
      <c r="A2831" s="1003"/>
      <c r="B2831" s="239"/>
      <c r="C2831" s="249"/>
      <c r="D2831" s="239"/>
      <c r="E2831" s="239"/>
      <c r="F2831" s="91"/>
    </row>
    <row r="2832" spans="1:6" x14ac:dyDescent="0.3">
      <c r="A2832" s="1003"/>
      <c r="B2832" s="239"/>
      <c r="C2832" s="249"/>
      <c r="D2832" s="239"/>
      <c r="E2832" s="239"/>
      <c r="F2832" s="91"/>
    </row>
    <row r="2833" spans="1:6" x14ac:dyDescent="0.3">
      <c r="A2833" s="552"/>
      <c r="B2833" s="239"/>
      <c r="C2833" s="249"/>
      <c r="D2833" s="239"/>
      <c r="E2833" s="239"/>
      <c r="F2833" s="91"/>
    </row>
    <row r="2834" spans="1:6" x14ac:dyDescent="0.3">
      <c r="A2834" s="552"/>
      <c r="B2834" s="239"/>
      <c r="C2834" s="249"/>
      <c r="D2834" s="239"/>
      <c r="E2834" s="239"/>
      <c r="F2834" s="91"/>
    </row>
    <row r="2835" spans="1:6" x14ac:dyDescent="0.3">
      <c r="A2835" s="552"/>
      <c r="B2835" s="239"/>
      <c r="C2835" s="249"/>
      <c r="D2835" s="239"/>
      <c r="E2835" s="239"/>
      <c r="F2835" s="91"/>
    </row>
    <row r="2836" spans="1:6" x14ac:dyDescent="0.3">
      <c r="A2836" s="552"/>
      <c r="B2836" s="239"/>
      <c r="C2836" s="249"/>
      <c r="D2836" s="239"/>
      <c r="E2836" s="239"/>
      <c r="F2836" s="91"/>
    </row>
    <row r="2837" spans="1:6" x14ac:dyDescent="0.3">
      <c r="A2837" s="1345" t="s">
        <v>127</v>
      </c>
      <c r="B2837" s="1345"/>
      <c r="C2837" s="1345"/>
      <c r="D2837" s="1345"/>
      <c r="E2837" s="1345"/>
      <c r="F2837" s="1345"/>
    </row>
    <row r="2838" spans="1:6" x14ac:dyDescent="0.3">
      <c r="A2838" s="1344" t="s">
        <v>415</v>
      </c>
      <c r="B2838" s="1344"/>
      <c r="C2838" s="1344"/>
      <c r="D2838" s="1344"/>
      <c r="E2838" s="1344"/>
      <c r="F2838" s="1344"/>
    </row>
    <row r="2839" spans="1:6" x14ac:dyDescent="0.3">
      <c r="A2839" s="1344" t="s">
        <v>45</v>
      </c>
      <c r="B2839" s="1344"/>
      <c r="C2839" s="1344"/>
      <c r="D2839" s="1344"/>
      <c r="E2839" s="1344"/>
      <c r="F2839" s="1344"/>
    </row>
    <row r="2840" spans="1:6" x14ac:dyDescent="0.3">
      <c r="A2840" s="214" t="s">
        <v>534</v>
      </c>
      <c r="B2840" s="91"/>
      <c r="C2840" s="552"/>
      <c r="D2840" s="552"/>
      <c r="E2840" s="552"/>
      <c r="F2840" s="552"/>
    </row>
    <row r="2841" spans="1:6" x14ac:dyDescent="0.3">
      <c r="A2841" s="214" t="s">
        <v>535</v>
      </c>
      <c r="B2841" s="91"/>
      <c r="C2841" s="552"/>
      <c r="D2841" s="552"/>
      <c r="E2841" s="552"/>
      <c r="F2841" s="552"/>
    </row>
    <row r="2842" spans="1:6" x14ac:dyDescent="0.3">
      <c r="A2842" s="214" t="s">
        <v>536</v>
      </c>
      <c r="B2842" s="91"/>
      <c r="C2842" s="552"/>
      <c r="D2842" s="552"/>
      <c r="E2842" s="552"/>
      <c r="F2842" s="552"/>
    </row>
    <row r="2843" spans="1:6" x14ac:dyDescent="0.3">
      <c r="A2843" s="214" t="s">
        <v>1474</v>
      </c>
      <c r="B2843" s="91"/>
      <c r="C2843" s="552"/>
      <c r="D2843" s="552"/>
      <c r="E2843" s="552"/>
      <c r="F2843" s="552"/>
    </row>
    <row r="2844" spans="1:6" x14ac:dyDescent="0.3">
      <c r="A2844" s="91" t="s">
        <v>1476</v>
      </c>
      <c r="B2844" s="587"/>
      <c r="C2844" s="587"/>
      <c r="D2844" s="587"/>
      <c r="E2844" s="91" t="s">
        <v>556</v>
      </c>
      <c r="F2844" s="587"/>
    </row>
    <row r="2845" spans="1:6" x14ac:dyDescent="0.3">
      <c r="A2845" s="91" t="s">
        <v>46</v>
      </c>
      <c r="B2845" s="587"/>
      <c r="C2845" s="587"/>
      <c r="D2845" s="587"/>
      <c r="E2845" s="587"/>
      <c r="F2845" s="587"/>
    </row>
    <row r="2846" spans="1:6" x14ac:dyDescent="0.3">
      <c r="A2846" s="216"/>
      <c r="B2846" s="588" t="s">
        <v>17</v>
      </c>
      <c r="C2846" s="1346" t="s">
        <v>416</v>
      </c>
      <c r="D2846" s="1347"/>
      <c r="E2846" s="1348"/>
      <c r="F2846" s="217"/>
    </row>
    <row r="2847" spans="1:6" x14ac:dyDescent="0.3">
      <c r="A2847" s="218" t="s">
        <v>47</v>
      </c>
      <c r="B2847" s="589" t="s">
        <v>113</v>
      </c>
      <c r="C2847" s="216" t="s">
        <v>114</v>
      </c>
      <c r="D2847" s="216" t="s">
        <v>115</v>
      </c>
      <c r="E2847" s="216" t="s">
        <v>116</v>
      </c>
      <c r="F2847" s="220" t="s">
        <v>48</v>
      </c>
    </row>
    <row r="2848" spans="1:6" x14ac:dyDescent="0.3">
      <c r="A2848" s="590"/>
      <c r="B2848" s="589" t="s">
        <v>188</v>
      </c>
      <c r="C2848" s="219" t="s">
        <v>117</v>
      </c>
      <c r="D2848" s="219" t="s">
        <v>118</v>
      </c>
      <c r="E2848" s="219" t="s">
        <v>119</v>
      </c>
      <c r="F2848" s="591"/>
    </row>
    <row r="2849" spans="1:6" ht="19.5" thickBot="1" x14ac:dyDescent="0.35">
      <c r="A2849" s="592" t="s">
        <v>540</v>
      </c>
      <c r="B2849" s="241" t="s">
        <v>839</v>
      </c>
      <c r="C2849" s="221" t="s">
        <v>431</v>
      </c>
      <c r="D2849" s="221">
        <v>30000</v>
      </c>
      <c r="E2849" s="221" t="s">
        <v>431</v>
      </c>
      <c r="F2849" s="593"/>
    </row>
    <row r="2850" spans="1:6" ht="19.5" thickTop="1" x14ac:dyDescent="0.3">
      <c r="A2850" s="594" t="s">
        <v>588</v>
      </c>
      <c r="B2850" s="242" t="s">
        <v>839</v>
      </c>
      <c r="C2850" s="223"/>
      <c r="D2850" s="224">
        <v>8400</v>
      </c>
      <c r="E2850" s="224"/>
      <c r="F2850" s="595" t="s">
        <v>431</v>
      </c>
    </row>
    <row r="2851" spans="1:6" x14ac:dyDescent="0.3">
      <c r="A2851" s="596" t="s">
        <v>589</v>
      </c>
      <c r="B2851" s="243" t="s">
        <v>431</v>
      </c>
      <c r="C2851" s="225"/>
      <c r="D2851" s="226">
        <v>8400</v>
      </c>
      <c r="E2851" s="226"/>
      <c r="F2851" s="597" t="s">
        <v>1068</v>
      </c>
    </row>
    <row r="2852" spans="1:6" x14ac:dyDescent="0.3">
      <c r="A2852" s="601" t="s">
        <v>431</v>
      </c>
      <c r="B2852" s="299" t="s">
        <v>431</v>
      </c>
      <c r="C2852" s="227"/>
      <c r="D2852" s="228" t="s">
        <v>431</v>
      </c>
      <c r="E2852" s="228"/>
      <c r="F2852" s="597" t="s">
        <v>1069</v>
      </c>
    </row>
    <row r="2853" spans="1:6" x14ac:dyDescent="0.3">
      <c r="A2853" s="599" t="s">
        <v>431</v>
      </c>
      <c r="B2853" s="244"/>
      <c r="C2853" s="227"/>
      <c r="D2853" s="228" t="s">
        <v>431</v>
      </c>
      <c r="E2853" s="228"/>
      <c r="F2853" s="591" t="s">
        <v>431</v>
      </c>
    </row>
    <row r="2854" spans="1:6" x14ac:dyDescent="0.3">
      <c r="A2854" s="594" t="s">
        <v>590</v>
      </c>
      <c r="B2854" s="246" t="s">
        <v>830</v>
      </c>
      <c r="C2854" s="223"/>
      <c r="D2854" s="224">
        <v>18900</v>
      </c>
      <c r="E2854" s="224"/>
      <c r="F2854" s="595" t="s">
        <v>431</v>
      </c>
    </row>
    <row r="2855" spans="1:6" x14ac:dyDescent="0.3">
      <c r="A2855" s="598" t="s">
        <v>634</v>
      </c>
      <c r="B2855" s="232" t="s">
        <v>431</v>
      </c>
      <c r="C2855" s="232"/>
      <c r="D2855" s="257">
        <f>10800+3600+3000+1500</f>
        <v>18900</v>
      </c>
      <c r="E2855" s="257"/>
      <c r="F2855" s="618" t="s">
        <v>1071</v>
      </c>
    </row>
    <row r="2856" spans="1:6" x14ac:dyDescent="0.3">
      <c r="A2856" s="590"/>
      <c r="B2856" s="230"/>
      <c r="C2856" s="230"/>
      <c r="D2856" s="231"/>
      <c r="E2856" s="231"/>
      <c r="F2856" s="618" t="s">
        <v>1070</v>
      </c>
    </row>
    <row r="2857" spans="1:6" x14ac:dyDescent="0.3">
      <c r="A2857" s="599"/>
      <c r="B2857" s="227"/>
      <c r="C2857" s="227"/>
      <c r="D2857" s="228"/>
      <c r="E2857" s="228"/>
      <c r="F2857" s="618" t="s">
        <v>1841</v>
      </c>
    </row>
    <row r="2858" spans="1:6" x14ac:dyDescent="0.3">
      <c r="A2858" s="599"/>
      <c r="B2858" s="227"/>
      <c r="C2858" s="227"/>
      <c r="D2858" s="228"/>
      <c r="E2858" s="228"/>
      <c r="F2858" s="597" t="s">
        <v>1842</v>
      </c>
    </row>
    <row r="2859" spans="1:6" x14ac:dyDescent="0.3">
      <c r="A2859" s="599"/>
      <c r="B2859" s="227"/>
      <c r="C2859" s="227"/>
      <c r="D2859" s="228"/>
      <c r="E2859" s="228"/>
      <c r="F2859" s="597" t="s">
        <v>998</v>
      </c>
    </row>
    <row r="2860" spans="1:6" x14ac:dyDescent="0.3">
      <c r="A2860" s="599"/>
      <c r="B2860" s="227"/>
      <c r="C2860" s="227"/>
      <c r="D2860" s="228"/>
      <c r="E2860" s="228"/>
      <c r="F2860" s="597" t="s">
        <v>1839</v>
      </c>
    </row>
    <row r="2861" spans="1:6" x14ac:dyDescent="0.3">
      <c r="A2861" s="599"/>
      <c r="B2861" s="227"/>
      <c r="C2861" s="227"/>
      <c r="D2861" s="228"/>
      <c r="E2861" s="228"/>
      <c r="F2861" s="597" t="s">
        <v>1840</v>
      </c>
    </row>
    <row r="2862" spans="1:6" x14ac:dyDescent="0.3">
      <c r="A2862" s="594" t="s">
        <v>941</v>
      </c>
      <c r="B2862" s="223" t="s">
        <v>830</v>
      </c>
      <c r="C2862" s="223"/>
      <c r="D2862" s="224">
        <v>2700</v>
      </c>
      <c r="E2862" s="224"/>
      <c r="F2862" s="595" t="s">
        <v>431</v>
      </c>
    </row>
    <row r="2863" spans="1:6" x14ac:dyDescent="0.3">
      <c r="A2863" s="599" t="s">
        <v>592</v>
      </c>
      <c r="B2863" s="227"/>
      <c r="C2863" s="227"/>
      <c r="D2863" s="228">
        <v>2700</v>
      </c>
      <c r="E2863" s="228"/>
      <c r="F2863" s="597" t="s">
        <v>1073</v>
      </c>
    </row>
    <row r="2864" spans="1:6" x14ac:dyDescent="0.3">
      <c r="A2864" s="599"/>
      <c r="B2864" s="227"/>
      <c r="C2864" s="227"/>
      <c r="D2864" s="228"/>
      <c r="E2864" s="228"/>
      <c r="F2864" s="597" t="s">
        <v>1072</v>
      </c>
    </row>
    <row r="2865" spans="1:6" x14ac:dyDescent="0.3">
      <c r="A2865" s="599"/>
      <c r="B2865" s="227"/>
      <c r="C2865" s="227"/>
      <c r="D2865" s="228"/>
      <c r="E2865" s="228"/>
      <c r="F2865" s="597"/>
    </row>
    <row r="2866" spans="1:6" x14ac:dyDescent="0.3">
      <c r="A2866" s="599"/>
      <c r="B2866" s="227"/>
      <c r="C2866" s="227"/>
      <c r="D2866" s="228"/>
      <c r="E2866" s="228"/>
      <c r="F2866" s="597"/>
    </row>
    <row r="2867" spans="1:6" x14ac:dyDescent="0.3">
      <c r="A2867" s="599"/>
      <c r="B2867" s="227"/>
      <c r="C2867" s="227"/>
      <c r="D2867" s="228"/>
      <c r="E2867" s="228"/>
      <c r="F2867" s="597"/>
    </row>
    <row r="2868" spans="1:6" x14ac:dyDescent="0.3">
      <c r="A2868" s="599"/>
      <c r="B2868" s="227"/>
      <c r="C2868" s="227"/>
      <c r="D2868" s="228"/>
      <c r="E2868" s="228"/>
      <c r="F2868" s="601"/>
    </row>
    <row r="2869" spans="1:6" x14ac:dyDescent="0.3">
      <c r="A2869" s="599"/>
      <c r="B2869" s="227"/>
      <c r="C2869" s="227"/>
      <c r="D2869" s="228"/>
      <c r="E2869" s="228"/>
      <c r="F2869" s="602"/>
    </row>
    <row r="2870" spans="1:6" x14ac:dyDescent="0.3">
      <c r="A2870" s="233" t="s">
        <v>6</v>
      </c>
      <c r="B2870" s="637" t="s">
        <v>1047</v>
      </c>
      <c r="C2870" s="223" t="s">
        <v>431</v>
      </c>
      <c r="D2870" s="234">
        <v>30000</v>
      </c>
      <c r="E2870" s="223" t="s">
        <v>431</v>
      </c>
      <c r="F2870" s="603"/>
    </row>
    <row r="2871" spans="1:6" x14ac:dyDescent="0.3">
      <c r="A2871" s="552"/>
      <c r="B2871" s="659"/>
      <c r="C2871" s="239"/>
      <c r="D2871" s="239"/>
      <c r="E2871" s="239"/>
      <c r="F2871" s="91"/>
    </row>
    <row r="2872" spans="1:6" x14ac:dyDescent="0.3">
      <c r="A2872" s="1003"/>
      <c r="B2872" s="659"/>
      <c r="C2872" s="239"/>
      <c r="D2872" s="239"/>
      <c r="E2872" s="239"/>
      <c r="F2872" s="91"/>
    </row>
    <row r="2873" spans="1:6" x14ac:dyDescent="0.3">
      <c r="A2873" s="1003"/>
      <c r="B2873" s="659"/>
      <c r="C2873" s="239"/>
      <c r="D2873" s="239"/>
      <c r="E2873" s="239"/>
      <c r="F2873" s="91"/>
    </row>
    <row r="2874" spans="1:6" x14ac:dyDescent="0.3">
      <c r="A2874" s="1003"/>
      <c r="B2874" s="659"/>
      <c r="C2874" s="239"/>
      <c r="D2874" s="239"/>
      <c r="E2874" s="239"/>
      <c r="F2874" s="91"/>
    </row>
    <row r="2875" spans="1:6" x14ac:dyDescent="0.3">
      <c r="A2875" s="1003"/>
      <c r="B2875" s="659"/>
      <c r="C2875" s="239"/>
      <c r="D2875" s="239"/>
      <c r="E2875" s="239"/>
      <c r="F2875" s="91"/>
    </row>
    <row r="2876" spans="1:6" x14ac:dyDescent="0.3">
      <c r="A2876" s="1003"/>
      <c r="B2876" s="659"/>
      <c r="C2876" s="239"/>
      <c r="D2876" s="239"/>
      <c r="E2876" s="239"/>
      <c r="F2876" s="91"/>
    </row>
    <row r="2877" spans="1:6" x14ac:dyDescent="0.3">
      <c r="A2877" s="1003"/>
      <c r="B2877" s="659"/>
      <c r="C2877" s="239"/>
      <c r="D2877" s="239"/>
      <c r="E2877" s="239"/>
      <c r="F2877" s="91"/>
    </row>
    <row r="2878" spans="1:6" x14ac:dyDescent="0.3">
      <c r="A2878" s="1003"/>
      <c r="B2878" s="659"/>
      <c r="C2878" s="239"/>
      <c r="D2878" s="239"/>
      <c r="E2878" s="239"/>
      <c r="F2878" s="91"/>
    </row>
    <row r="2879" spans="1:6" x14ac:dyDescent="0.3">
      <c r="A2879" s="1003"/>
      <c r="B2879" s="659"/>
      <c r="C2879" s="239"/>
      <c r="D2879" s="239"/>
      <c r="E2879" s="239"/>
      <c r="F2879" s="91"/>
    </row>
    <row r="2880" spans="1:6" x14ac:dyDescent="0.3">
      <c r="A2880" s="1003"/>
      <c r="B2880" s="659"/>
      <c r="C2880" s="239"/>
      <c r="D2880" s="239"/>
      <c r="E2880" s="239"/>
      <c r="F2880" s="91"/>
    </row>
    <row r="2881" spans="1:6" x14ac:dyDescent="0.3">
      <c r="A2881" s="1003"/>
      <c r="B2881" s="659"/>
      <c r="C2881" s="239"/>
      <c r="D2881" s="239"/>
      <c r="E2881" s="239"/>
      <c r="F2881" s="91"/>
    </row>
    <row r="2882" spans="1:6" x14ac:dyDescent="0.3">
      <c r="A2882" s="1003"/>
      <c r="B2882" s="659"/>
      <c r="C2882" s="239"/>
      <c r="D2882" s="239"/>
      <c r="E2882" s="239"/>
      <c r="F2882" s="91"/>
    </row>
    <row r="2883" spans="1:6" x14ac:dyDescent="0.3">
      <c r="A2883" s="1003"/>
      <c r="B2883" s="659"/>
      <c r="C2883" s="239"/>
      <c r="D2883" s="239"/>
      <c r="E2883" s="239"/>
      <c r="F2883" s="91"/>
    </row>
    <row r="2884" spans="1:6" x14ac:dyDescent="0.3">
      <c r="A2884" s="552"/>
      <c r="B2884" s="659"/>
      <c r="C2884" s="239"/>
      <c r="D2884" s="239"/>
      <c r="E2884" s="239"/>
      <c r="F2884" s="91"/>
    </row>
    <row r="2885" spans="1:6" x14ac:dyDescent="0.3">
      <c r="A2885" s="552"/>
      <c r="B2885" s="659"/>
      <c r="C2885" s="239"/>
      <c r="D2885" s="239"/>
      <c r="E2885" s="239"/>
      <c r="F2885" s="91"/>
    </row>
    <row r="2886" spans="1:6" x14ac:dyDescent="0.3">
      <c r="A2886" s="552"/>
      <c r="B2886" s="239"/>
      <c r="C2886" s="239" t="s">
        <v>42</v>
      </c>
      <c r="D2886" s="239"/>
      <c r="E2886" s="239"/>
      <c r="F2886" s="91"/>
    </row>
    <row r="2887" spans="1:6" x14ac:dyDescent="0.3">
      <c r="A2887" s="1349" t="s">
        <v>127</v>
      </c>
      <c r="B2887" s="1349"/>
      <c r="C2887" s="1349"/>
      <c r="D2887" s="1349"/>
      <c r="E2887" s="1349"/>
      <c r="F2887" s="1349"/>
    </row>
    <row r="2888" spans="1:6" x14ac:dyDescent="0.3">
      <c r="A2888" s="1350" t="s">
        <v>415</v>
      </c>
      <c r="B2888" s="1350"/>
      <c r="C2888" s="1350"/>
      <c r="D2888" s="1350"/>
      <c r="E2888" s="1350"/>
      <c r="F2888" s="1350"/>
    </row>
    <row r="2889" spans="1:6" ht="20.25" customHeight="1" x14ac:dyDescent="0.3">
      <c r="A2889" s="1350" t="s">
        <v>45</v>
      </c>
      <c r="B2889" s="1350"/>
      <c r="C2889" s="1350"/>
      <c r="D2889" s="1350"/>
      <c r="E2889" s="1350"/>
      <c r="F2889" s="1350"/>
    </row>
    <row r="2890" spans="1:6" x14ac:dyDescent="0.3">
      <c r="A2890" s="110" t="s">
        <v>534</v>
      </c>
      <c r="B2890" s="49"/>
      <c r="C2890" s="838"/>
      <c r="D2890" s="838"/>
      <c r="E2890" s="838"/>
      <c r="F2890" s="838"/>
    </row>
    <row r="2891" spans="1:6" x14ac:dyDescent="0.3">
      <c r="A2891" s="110" t="s">
        <v>535</v>
      </c>
      <c r="B2891" s="49"/>
      <c r="C2891" s="838"/>
      <c r="D2891" s="838"/>
      <c r="E2891" s="838"/>
      <c r="F2891" s="838"/>
    </row>
    <row r="2892" spans="1:6" x14ac:dyDescent="0.3">
      <c r="A2892" s="110" t="s">
        <v>536</v>
      </c>
      <c r="B2892" s="49"/>
      <c r="C2892" s="838"/>
      <c r="D2892" s="838"/>
      <c r="E2892" s="838"/>
      <c r="F2892" s="838"/>
    </row>
    <row r="2893" spans="1:6" x14ac:dyDescent="0.3">
      <c r="A2893" s="110" t="s">
        <v>1474</v>
      </c>
      <c r="B2893" s="49"/>
      <c r="C2893" s="838"/>
      <c r="D2893" s="838"/>
      <c r="E2893" s="838"/>
      <c r="F2893" s="838"/>
    </row>
    <row r="2894" spans="1:6" x14ac:dyDescent="0.3">
      <c r="A2894" s="49" t="s">
        <v>1465</v>
      </c>
      <c r="B2894" s="22"/>
      <c r="C2894" s="22"/>
      <c r="D2894" s="22"/>
      <c r="E2894" s="49" t="s">
        <v>960</v>
      </c>
      <c r="F2894" s="22"/>
    </row>
    <row r="2895" spans="1:6" x14ac:dyDescent="0.3">
      <c r="A2895" s="49" t="s">
        <v>46</v>
      </c>
      <c r="B2895" s="22"/>
      <c r="C2895" s="22"/>
      <c r="D2895" s="22"/>
      <c r="E2895" s="22"/>
      <c r="F2895" s="22"/>
    </row>
    <row r="2896" spans="1:6" x14ac:dyDescent="0.3">
      <c r="A2896" s="45"/>
      <c r="B2896" s="560" t="s">
        <v>17</v>
      </c>
      <c r="C2896" s="1260" t="s">
        <v>416</v>
      </c>
      <c r="D2896" s="1267"/>
      <c r="E2896" s="1261"/>
      <c r="F2896" s="62"/>
    </row>
    <row r="2897" spans="1:6" x14ac:dyDescent="0.3">
      <c r="A2897" s="63" t="s">
        <v>47</v>
      </c>
      <c r="B2897" s="561" t="s">
        <v>113</v>
      </c>
      <c r="C2897" s="45" t="s">
        <v>114</v>
      </c>
      <c r="D2897" s="45" t="s">
        <v>115</v>
      </c>
      <c r="E2897" s="45" t="s">
        <v>116</v>
      </c>
      <c r="F2897" s="64" t="s">
        <v>48</v>
      </c>
    </row>
    <row r="2898" spans="1:6" x14ac:dyDescent="0.3">
      <c r="A2898" s="562"/>
      <c r="B2898" s="561" t="s">
        <v>188</v>
      </c>
      <c r="C2898" s="46" t="s">
        <v>117</v>
      </c>
      <c r="D2898" s="46" t="s">
        <v>118</v>
      </c>
      <c r="E2898" s="46" t="s">
        <v>119</v>
      </c>
      <c r="F2898" s="563"/>
    </row>
    <row r="2899" spans="1:6" ht="19.5" thickBot="1" x14ac:dyDescent="0.35">
      <c r="A2899" s="564" t="s">
        <v>540</v>
      </c>
      <c r="B2899" s="74">
        <v>32000</v>
      </c>
      <c r="C2899" s="74" t="s">
        <v>431</v>
      </c>
      <c r="D2899" s="74">
        <v>42700</v>
      </c>
      <c r="E2899" s="74" t="s">
        <v>431</v>
      </c>
      <c r="F2899" s="565"/>
    </row>
    <row r="2900" spans="1:6" ht="19.5" thickTop="1" x14ac:dyDescent="0.3">
      <c r="A2900" s="566" t="s">
        <v>588</v>
      </c>
      <c r="B2900" s="167">
        <v>32000</v>
      </c>
      <c r="C2900" s="75"/>
      <c r="D2900" s="168">
        <v>32000</v>
      </c>
      <c r="E2900" s="168"/>
      <c r="F2900" s="567" t="s">
        <v>431</v>
      </c>
    </row>
    <row r="2901" spans="1:6" x14ac:dyDescent="0.3">
      <c r="A2901" s="612" t="s">
        <v>961</v>
      </c>
      <c r="B2901" s="81">
        <v>32000</v>
      </c>
      <c r="C2901" s="81"/>
      <c r="D2901" s="82">
        <v>32000</v>
      </c>
      <c r="E2901" s="82"/>
      <c r="F2901" s="613" t="s">
        <v>963</v>
      </c>
    </row>
    <row r="2902" spans="1:6" x14ac:dyDescent="0.3">
      <c r="A2902" s="29" t="s">
        <v>431</v>
      </c>
      <c r="B2902" s="77" t="s">
        <v>431</v>
      </c>
      <c r="C2902" s="76"/>
      <c r="D2902" s="77" t="s">
        <v>431</v>
      </c>
      <c r="E2902" s="77"/>
      <c r="F2902" s="613" t="s">
        <v>962</v>
      </c>
    </row>
    <row r="2903" spans="1:6" x14ac:dyDescent="0.3">
      <c r="A2903" s="571"/>
      <c r="B2903" s="76"/>
      <c r="C2903" s="76"/>
      <c r="D2903" s="77"/>
      <c r="E2903" s="77"/>
      <c r="F2903" s="563"/>
    </row>
    <row r="2904" spans="1:6" x14ac:dyDescent="0.3">
      <c r="A2904" s="551"/>
      <c r="B2904" s="76"/>
      <c r="C2904" s="76"/>
      <c r="D2904" s="76"/>
      <c r="E2904" s="76"/>
      <c r="F2904" s="551"/>
    </row>
    <row r="2905" spans="1:6" x14ac:dyDescent="0.3">
      <c r="A2905" s="566" t="s">
        <v>780</v>
      </c>
      <c r="B2905" s="75" t="s">
        <v>431</v>
      </c>
      <c r="C2905" s="75"/>
      <c r="D2905" s="168">
        <v>10700</v>
      </c>
      <c r="E2905" s="168"/>
      <c r="F2905" s="567" t="s">
        <v>431</v>
      </c>
    </row>
    <row r="2906" spans="1:6" x14ac:dyDescent="0.3">
      <c r="A2906" s="562" t="s">
        <v>2023</v>
      </c>
      <c r="B2906" s="181"/>
      <c r="C2906" s="181"/>
      <c r="D2906" s="179">
        <v>10700</v>
      </c>
      <c r="E2906" s="179"/>
      <c r="F2906" s="613" t="s">
        <v>2024</v>
      </c>
    </row>
    <row r="2907" spans="1:6" x14ac:dyDescent="0.3">
      <c r="A2907" s="571"/>
      <c r="B2907" s="76"/>
      <c r="C2907" s="76"/>
      <c r="D2907" s="77"/>
      <c r="E2907" s="77"/>
      <c r="F2907" s="613" t="s">
        <v>2025</v>
      </c>
    </row>
    <row r="2908" spans="1:6" x14ac:dyDescent="0.3">
      <c r="A2908" s="571"/>
      <c r="B2908" s="76"/>
      <c r="C2908" s="76"/>
      <c r="D2908" s="77"/>
      <c r="E2908" s="77"/>
      <c r="F2908" s="613"/>
    </row>
    <row r="2909" spans="1:6" x14ac:dyDescent="0.3">
      <c r="A2909" s="571"/>
      <c r="B2909" s="76"/>
      <c r="C2909" s="76"/>
      <c r="D2909" s="77"/>
      <c r="E2909" s="77"/>
      <c r="F2909" s="613"/>
    </row>
    <row r="2910" spans="1:6" x14ac:dyDescent="0.3">
      <c r="A2910" s="571"/>
      <c r="B2910" s="76"/>
      <c r="C2910" s="76"/>
      <c r="D2910" s="77"/>
      <c r="E2910" s="77"/>
      <c r="F2910" s="613"/>
    </row>
    <row r="2911" spans="1:6" x14ac:dyDescent="0.3">
      <c r="A2911" s="571"/>
      <c r="B2911" s="76"/>
      <c r="C2911" s="76"/>
      <c r="D2911" s="77"/>
      <c r="E2911" s="77"/>
      <c r="F2911" s="613"/>
    </row>
    <row r="2912" spans="1:6" x14ac:dyDescent="0.3">
      <c r="A2912" s="571"/>
      <c r="B2912" s="76"/>
      <c r="C2912" s="76"/>
      <c r="D2912" s="77"/>
      <c r="E2912" s="77"/>
      <c r="F2912" s="613"/>
    </row>
    <row r="2913" spans="1:6" x14ac:dyDescent="0.3">
      <c r="A2913" s="599"/>
      <c r="B2913" s="227"/>
      <c r="C2913" s="227"/>
      <c r="D2913" s="228"/>
      <c r="E2913" s="228"/>
      <c r="F2913" s="602"/>
    </row>
    <row r="2914" spans="1:6" x14ac:dyDescent="0.3">
      <c r="A2914" s="233" t="s">
        <v>6</v>
      </c>
      <c r="B2914" s="234">
        <v>32000</v>
      </c>
      <c r="C2914" s="223" t="s">
        <v>431</v>
      </c>
      <c r="D2914" s="234">
        <v>42700</v>
      </c>
      <c r="E2914" s="223" t="s">
        <v>431</v>
      </c>
      <c r="F2914" s="603"/>
    </row>
    <row r="2915" spans="1:6" x14ac:dyDescent="0.3">
      <c r="A2915" s="552"/>
      <c r="B2915" s="239"/>
      <c r="C2915" s="249"/>
      <c r="D2915" s="239"/>
      <c r="E2915" s="249"/>
      <c r="F2915" s="91"/>
    </row>
    <row r="2916" spans="1:6" x14ac:dyDescent="0.3">
      <c r="A2916" s="552"/>
      <c r="B2916" s="239"/>
      <c r="C2916" s="249"/>
      <c r="D2916" s="239"/>
      <c r="E2916" s="249"/>
      <c r="F2916" s="91"/>
    </row>
    <row r="2917" spans="1:6" x14ac:dyDescent="0.3">
      <c r="A2917" s="1003"/>
      <c r="B2917" s="239"/>
      <c r="C2917" s="249"/>
      <c r="D2917" s="239"/>
      <c r="E2917" s="249"/>
      <c r="F2917" s="91"/>
    </row>
    <row r="2918" spans="1:6" x14ac:dyDescent="0.3">
      <c r="A2918" s="1003"/>
      <c r="B2918" s="239"/>
      <c r="C2918" s="249"/>
      <c r="D2918" s="239"/>
      <c r="E2918" s="249"/>
      <c r="F2918" s="91"/>
    </row>
    <row r="2919" spans="1:6" x14ac:dyDescent="0.3">
      <c r="A2919" s="1003"/>
      <c r="B2919" s="239"/>
      <c r="C2919" s="249"/>
      <c r="D2919" s="239"/>
      <c r="E2919" s="249"/>
      <c r="F2919" s="91"/>
    </row>
    <row r="2920" spans="1:6" x14ac:dyDescent="0.3">
      <c r="A2920" s="1003"/>
      <c r="B2920" s="239"/>
      <c r="C2920" s="249"/>
      <c r="D2920" s="239"/>
      <c r="E2920" s="249"/>
      <c r="F2920" s="91"/>
    </row>
    <row r="2921" spans="1:6" x14ac:dyDescent="0.3">
      <c r="A2921" s="1003"/>
      <c r="B2921" s="239"/>
      <c r="C2921" s="249"/>
      <c r="D2921" s="239"/>
      <c r="E2921" s="249"/>
      <c r="F2921" s="91"/>
    </row>
    <row r="2922" spans="1:6" x14ac:dyDescent="0.3">
      <c r="A2922" s="1003"/>
      <c r="B2922" s="239"/>
      <c r="C2922" s="249"/>
      <c r="D2922" s="239"/>
      <c r="E2922" s="249"/>
      <c r="F2922" s="91"/>
    </row>
    <row r="2923" spans="1:6" x14ac:dyDescent="0.3">
      <c r="A2923" s="1003"/>
      <c r="B2923" s="239"/>
      <c r="C2923" s="249"/>
      <c r="D2923" s="239"/>
      <c r="E2923" s="249"/>
      <c r="F2923" s="91"/>
    </row>
    <row r="2924" spans="1:6" x14ac:dyDescent="0.3">
      <c r="A2924" s="1003"/>
      <c r="B2924" s="239"/>
      <c r="C2924" s="249"/>
      <c r="D2924" s="239"/>
      <c r="E2924" s="249"/>
      <c r="F2924" s="91"/>
    </row>
    <row r="2925" spans="1:6" x14ac:dyDescent="0.3">
      <c r="A2925" s="1003"/>
      <c r="B2925" s="239"/>
      <c r="C2925" s="249"/>
      <c r="D2925" s="239"/>
      <c r="E2925" s="249"/>
      <c r="F2925" s="91"/>
    </row>
    <row r="2926" spans="1:6" x14ac:dyDescent="0.3">
      <c r="A2926" s="1003"/>
      <c r="B2926" s="239"/>
      <c r="C2926" s="249"/>
      <c r="D2926" s="239"/>
      <c r="E2926" s="249"/>
      <c r="F2926" s="91"/>
    </row>
    <row r="2927" spans="1:6" x14ac:dyDescent="0.3">
      <c r="A2927" s="1003"/>
      <c r="B2927" s="239"/>
      <c r="C2927" s="249"/>
      <c r="D2927" s="239"/>
      <c r="E2927" s="249"/>
      <c r="F2927" s="91"/>
    </row>
    <row r="2928" spans="1:6" x14ac:dyDescent="0.3">
      <c r="A2928" s="1003"/>
      <c r="B2928" s="239"/>
      <c r="C2928" s="249"/>
      <c r="D2928" s="239"/>
      <c r="E2928" s="249"/>
      <c r="F2928" s="91"/>
    </row>
    <row r="2929" spans="1:6" x14ac:dyDescent="0.3">
      <c r="A2929" s="1003"/>
      <c r="B2929" s="239"/>
      <c r="C2929" s="249"/>
      <c r="D2929" s="239"/>
      <c r="E2929" s="249"/>
      <c r="F2929" s="91"/>
    </row>
    <row r="2930" spans="1:6" x14ac:dyDescent="0.3">
      <c r="A2930" s="1003"/>
      <c r="B2930" s="239"/>
      <c r="C2930" s="249"/>
      <c r="D2930" s="239"/>
      <c r="E2930" s="249"/>
      <c r="F2930" s="91"/>
    </row>
    <row r="2931" spans="1:6" x14ac:dyDescent="0.3">
      <c r="A2931" s="1003"/>
      <c r="B2931" s="239"/>
      <c r="C2931" s="249"/>
      <c r="D2931" s="239"/>
      <c r="E2931" s="249"/>
      <c r="F2931" s="91"/>
    </row>
    <row r="2932" spans="1:6" x14ac:dyDescent="0.3">
      <c r="A2932" s="1003"/>
      <c r="B2932" s="239"/>
      <c r="C2932" s="249"/>
      <c r="D2932" s="239"/>
      <c r="E2932" s="249"/>
      <c r="F2932" s="91"/>
    </row>
    <row r="2933" spans="1:6" x14ac:dyDescent="0.3">
      <c r="A2933" s="552"/>
      <c r="B2933" s="239"/>
      <c r="C2933" s="249"/>
      <c r="D2933" s="239"/>
      <c r="E2933" s="249"/>
      <c r="F2933" s="91"/>
    </row>
    <row r="2934" spans="1:6" x14ac:dyDescent="0.3">
      <c r="A2934" s="552"/>
      <c r="B2934" s="239"/>
      <c r="C2934" s="249"/>
      <c r="D2934" s="239"/>
      <c r="E2934" s="249"/>
      <c r="F2934" s="91"/>
    </row>
    <row r="2935" spans="1:6" x14ac:dyDescent="0.3">
      <c r="A2935" s="552"/>
      <c r="B2935" s="239"/>
      <c r="C2935" s="249"/>
      <c r="D2935" s="239"/>
      <c r="E2935" s="249"/>
      <c r="F2935" s="91"/>
    </row>
    <row r="2936" spans="1:6" x14ac:dyDescent="0.3">
      <c r="A2936" s="552"/>
      <c r="B2936" s="239"/>
      <c r="C2936" s="239"/>
      <c r="D2936" s="239"/>
      <c r="E2936" s="239"/>
      <c r="F2936" s="91"/>
    </row>
    <row r="2937" spans="1:6" x14ac:dyDescent="0.3">
      <c r="A2937" s="1349" t="s">
        <v>127</v>
      </c>
      <c r="B2937" s="1349"/>
      <c r="C2937" s="1349"/>
      <c r="D2937" s="1349"/>
      <c r="E2937" s="1349"/>
      <c r="F2937" s="1349"/>
    </row>
    <row r="2938" spans="1:6" x14ac:dyDescent="0.3">
      <c r="A2938" s="1350" t="s">
        <v>415</v>
      </c>
      <c r="B2938" s="1350"/>
      <c r="C2938" s="1350"/>
      <c r="D2938" s="1350"/>
      <c r="E2938" s="1350"/>
      <c r="F2938" s="1350"/>
    </row>
    <row r="2939" spans="1:6" x14ac:dyDescent="0.3">
      <c r="A2939" s="1350" t="s">
        <v>45</v>
      </c>
      <c r="B2939" s="1350"/>
      <c r="C2939" s="1350"/>
      <c r="D2939" s="1350"/>
      <c r="E2939" s="1350"/>
      <c r="F2939" s="1350"/>
    </row>
    <row r="2940" spans="1:6" x14ac:dyDescent="0.3">
      <c r="A2940" s="110" t="s">
        <v>534</v>
      </c>
      <c r="B2940" s="49"/>
      <c r="C2940" s="553"/>
      <c r="D2940" s="553"/>
      <c r="E2940" s="553"/>
      <c r="F2940" s="553"/>
    </row>
    <row r="2941" spans="1:6" x14ac:dyDescent="0.3">
      <c r="A2941" s="110" t="s">
        <v>535</v>
      </c>
      <c r="B2941" s="49"/>
      <c r="C2941" s="553"/>
      <c r="D2941" s="553"/>
      <c r="E2941" s="553"/>
      <c r="F2941" s="553"/>
    </row>
    <row r="2942" spans="1:6" x14ac:dyDescent="0.3">
      <c r="A2942" s="110" t="s">
        <v>536</v>
      </c>
      <c r="B2942" s="49"/>
      <c r="C2942" s="553"/>
      <c r="D2942" s="553"/>
      <c r="E2942" s="553"/>
      <c r="F2942" s="553"/>
    </row>
    <row r="2943" spans="1:6" x14ac:dyDescent="0.3">
      <c r="A2943" s="110" t="s">
        <v>1474</v>
      </c>
      <c r="B2943" s="49"/>
      <c r="C2943" s="553"/>
      <c r="D2943" s="553"/>
      <c r="E2943" s="553"/>
      <c r="F2943" s="553"/>
    </row>
    <row r="2944" spans="1:6" x14ac:dyDescent="0.3">
      <c r="A2944" s="49" t="s">
        <v>1478</v>
      </c>
      <c r="B2944" s="22"/>
      <c r="C2944" s="22"/>
      <c r="D2944" s="22"/>
      <c r="E2944" s="49" t="s">
        <v>995</v>
      </c>
      <c r="F2944" s="22"/>
    </row>
    <row r="2945" spans="1:6" x14ac:dyDescent="0.3">
      <c r="A2945" s="49" t="s">
        <v>46</v>
      </c>
      <c r="B2945" s="22"/>
      <c r="C2945" s="22"/>
      <c r="D2945" s="22"/>
      <c r="E2945" s="22"/>
      <c r="F2945" s="22"/>
    </row>
    <row r="2946" spans="1:6" x14ac:dyDescent="0.3">
      <c r="A2946" s="45"/>
      <c r="B2946" s="560" t="s">
        <v>17</v>
      </c>
      <c r="C2946" s="1260" t="s">
        <v>416</v>
      </c>
      <c r="D2946" s="1267"/>
      <c r="E2946" s="1261"/>
      <c r="F2946" s="62"/>
    </row>
    <row r="2947" spans="1:6" x14ac:dyDescent="0.3">
      <c r="A2947" s="63" t="s">
        <v>47</v>
      </c>
      <c r="B2947" s="561" t="s">
        <v>113</v>
      </c>
      <c r="C2947" s="45" t="s">
        <v>114</v>
      </c>
      <c r="D2947" s="45" t="s">
        <v>115</v>
      </c>
      <c r="E2947" s="45" t="s">
        <v>116</v>
      </c>
      <c r="F2947" s="64" t="s">
        <v>48</v>
      </c>
    </row>
    <row r="2948" spans="1:6" x14ac:dyDescent="0.3">
      <c r="A2948" s="562"/>
      <c r="B2948" s="561" t="s">
        <v>188</v>
      </c>
      <c r="C2948" s="46" t="s">
        <v>117</v>
      </c>
      <c r="D2948" s="46" t="s">
        <v>118</v>
      </c>
      <c r="E2948" s="46" t="s">
        <v>119</v>
      </c>
      <c r="F2948" s="563"/>
    </row>
    <row r="2949" spans="1:6" ht="19.5" thickBot="1" x14ac:dyDescent="0.35">
      <c r="A2949" s="564" t="s">
        <v>540</v>
      </c>
      <c r="B2949" s="235" t="s">
        <v>685</v>
      </c>
      <c r="C2949" s="74" t="s">
        <v>431</v>
      </c>
      <c r="D2949" s="74">
        <v>35000</v>
      </c>
      <c r="E2949" s="74" t="s">
        <v>431</v>
      </c>
      <c r="F2949" s="565"/>
    </row>
    <row r="2950" spans="1:6" ht="19.5" thickTop="1" x14ac:dyDescent="0.3">
      <c r="A2950" s="566" t="s">
        <v>588</v>
      </c>
      <c r="B2950" s="167" t="s">
        <v>431</v>
      </c>
      <c r="C2950" s="75"/>
      <c r="D2950" s="168">
        <v>14400</v>
      </c>
      <c r="E2950" s="168"/>
      <c r="F2950" s="567" t="s">
        <v>431</v>
      </c>
    </row>
    <row r="2951" spans="1:6" x14ac:dyDescent="0.3">
      <c r="A2951" s="612" t="s">
        <v>589</v>
      </c>
      <c r="B2951" s="81" t="s">
        <v>431</v>
      </c>
      <c r="C2951" s="81"/>
      <c r="D2951" s="82">
        <v>14400</v>
      </c>
      <c r="E2951" s="82"/>
      <c r="F2951" s="613" t="s">
        <v>1843</v>
      </c>
    </row>
    <row r="2952" spans="1:6" x14ac:dyDescent="0.3">
      <c r="A2952" s="29" t="s">
        <v>431</v>
      </c>
      <c r="B2952" s="77" t="s">
        <v>431</v>
      </c>
      <c r="C2952" s="76"/>
      <c r="D2952" s="77" t="s">
        <v>431</v>
      </c>
      <c r="E2952" s="77"/>
      <c r="F2952" s="613" t="s">
        <v>1844</v>
      </c>
    </row>
    <row r="2953" spans="1:6" x14ac:dyDescent="0.3">
      <c r="A2953" s="571" t="s">
        <v>431</v>
      </c>
      <c r="B2953" s="76"/>
      <c r="C2953" s="76"/>
      <c r="D2953" s="77" t="s">
        <v>431</v>
      </c>
      <c r="E2953" s="77"/>
      <c r="F2953" s="563" t="s">
        <v>431</v>
      </c>
    </row>
    <row r="2954" spans="1:6" x14ac:dyDescent="0.3">
      <c r="A2954" s="566" t="s">
        <v>590</v>
      </c>
      <c r="B2954" s="75" t="s">
        <v>431</v>
      </c>
      <c r="C2954" s="75"/>
      <c r="D2954" s="168">
        <v>19500</v>
      </c>
      <c r="E2954" s="168"/>
      <c r="F2954" s="567" t="s">
        <v>431</v>
      </c>
    </row>
    <row r="2955" spans="1:6" x14ac:dyDescent="0.3">
      <c r="A2955" s="578" t="s">
        <v>634</v>
      </c>
      <c r="B2955" s="79" t="s">
        <v>431</v>
      </c>
      <c r="C2955" s="79"/>
      <c r="D2955" s="80">
        <v>19500</v>
      </c>
      <c r="E2955" s="80"/>
      <c r="F2955" s="579" t="s">
        <v>996</v>
      </c>
    </row>
    <row r="2956" spans="1:6" x14ac:dyDescent="0.3">
      <c r="A2956" s="562"/>
      <c r="B2956" s="181"/>
      <c r="C2956" s="181"/>
      <c r="D2956" s="179"/>
      <c r="E2956" s="179"/>
      <c r="F2956" s="579" t="s">
        <v>997</v>
      </c>
    </row>
    <row r="2957" spans="1:6" x14ac:dyDescent="0.3">
      <c r="A2957" s="571"/>
      <c r="B2957" s="76"/>
      <c r="C2957" s="76"/>
      <c r="D2957" s="77"/>
      <c r="E2957" s="77"/>
      <c r="F2957" s="613" t="s">
        <v>998</v>
      </c>
    </row>
    <row r="2958" spans="1:6" x14ac:dyDescent="0.3">
      <c r="A2958" s="571"/>
      <c r="B2958" s="76"/>
      <c r="C2958" s="76"/>
      <c r="D2958" s="77"/>
      <c r="E2958" s="77"/>
      <c r="F2958" s="613"/>
    </row>
    <row r="2959" spans="1:6" x14ac:dyDescent="0.3">
      <c r="A2959" s="566" t="s">
        <v>999</v>
      </c>
      <c r="B2959" s="75" t="s">
        <v>431</v>
      </c>
      <c r="C2959" s="75"/>
      <c r="D2959" s="168">
        <v>1100</v>
      </c>
      <c r="E2959" s="168"/>
      <c r="F2959" s="567" t="s">
        <v>431</v>
      </c>
    </row>
    <row r="2960" spans="1:6" x14ac:dyDescent="0.3">
      <c r="A2960" s="571" t="s">
        <v>592</v>
      </c>
      <c r="B2960" s="76"/>
      <c r="C2960" s="76"/>
      <c r="D2960" s="77">
        <v>1100</v>
      </c>
      <c r="E2960" s="77"/>
      <c r="F2960" s="613" t="s">
        <v>1000</v>
      </c>
    </row>
    <row r="2961" spans="1:6" x14ac:dyDescent="0.3">
      <c r="A2961" s="571"/>
      <c r="B2961" s="76"/>
      <c r="C2961" s="76"/>
      <c r="D2961" s="77"/>
      <c r="E2961" s="77"/>
      <c r="F2961" s="613" t="s">
        <v>1001</v>
      </c>
    </row>
    <row r="2962" spans="1:6" x14ac:dyDescent="0.3">
      <c r="A2962" s="571"/>
      <c r="B2962" s="76"/>
      <c r="C2962" s="76"/>
      <c r="D2962" s="77"/>
      <c r="E2962" s="77"/>
      <c r="F2962" s="613"/>
    </row>
    <row r="2963" spans="1:6" x14ac:dyDescent="0.3">
      <c r="A2963" s="571"/>
      <c r="B2963" s="76"/>
      <c r="C2963" s="76"/>
      <c r="D2963" s="77"/>
      <c r="E2963" s="77"/>
      <c r="F2963" s="613"/>
    </row>
    <row r="2964" spans="1:6" x14ac:dyDescent="0.3">
      <c r="A2964" s="571"/>
      <c r="B2964" s="76"/>
      <c r="C2964" s="76"/>
      <c r="D2964" s="77"/>
      <c r="E2964" s="77"/>
      <c r="F2964" s="613"/>
    </row>
    <row r="2965" spans="1:6" x14ac:dyDescent="0.3">
      <c r="A2965" s="571"/>
      <c r="B2965" s="76"/>
      <c r="C2965" s="76"/>
      <c r="D2965" s="77"/>
      <c r="E2965" s="77"/>
      <c r="F2965" s="613" t="s">
        <v>42</v>
      </c>
    </row>
    <row r="2966" spans="1:6" x14ac:dyDescent="0.3">
      <c r="A2966" s="571"/>
      <c r="B2966" s="76"/>
      <c r="C2966" s="76"/>
      <c r="D2966" s="77"/>
      <c r="E2966" s="77"/>
      <c r="F2966" s="29"/>
    </row>
    <row r="2967" spans="1:6" x14ac:dyDescent="0.3">
      <c r="A2967" s="571"/>
      <c r="B2967" s="76"/>
      <c r="C2967" s="76"/>
      <c r="D2967" s="77"/>
      <c r="E2967" s="77"/>
      <c r="F2967" s="29"/>
    </row>
    <row r="2968" spans="1:6" x14ac:dyDescent="0.3">
      <c r="A2968" s="571"/>
      <c r="B2968" s="76"/>
      <c r="C2968" s="76"/>
      <c r="D2968" s="77"/>
      <c r="E2968" s="77"/>
      <c r="F2968" s="29"/>
    </row>
    <row r="2969" spans="1:6" x14ac:dyDescent="0.3">
      <c r="A2969" s="571"/>
      <c r="B2969" s="76"/>
      <c r="C2969" s="76"/>
      <c r="D2969" s="77"/>
      <c r="E2969" s="77"/>
      <c r="F2969" s="572"/>
    </row>
    <row r="2970" spans="1:6" x14ac:dyDescent="0.3">
      <c r="A2970" s="65" t="s">
        <v>6</v>
      </c>
      <c r="B2970" s="83">
        <v>32000</v>
      </c>
      <c r="C2970" s="75" t="s">
        <v>431</v>
      </c>
      <c r="D2970" s="83">
        <v>35000</v>
      </c>
      <c r="E2970" s="75" t="s">
        <v>431</v>
      </c>
      <c r="F2970" s="584"/>
    </row>
    <row r="2971" spans="1:6" x14ac:dyDescent="0.3">
      <c r="A2971" s="673"/>
      <c r="B2971" s="318"/>
      <c r="C2971" s="319"/>
      <c r="D2971" s="318"/>
      <c r="E2971" s="319"/>
      <c r="F2971" s="674"/>
    </row>
    <row r="2972" spans="1:6" x14ac:dyDescent="0.3">
      <c r="A2972" s="673"/>
      <c r="B2972" s="318"/>
      <c r="C2972" s="319"/>
      <c r="D2972" s="318"/>
      <c r="E2972" s="319"/>
      <c r="F2972" s="674"/>
    </row>
    <row r="2973" spans="1:6" x14ac:dyDescent="0.3">
      <c r="A2973" s="891"/>
      <c r="B2973" s="318"/>
      <c r="C2973" s="319"/>
      <c r="D2973" s="318"/>
      <c r="E2973" s="319"/>
      <c r="F2973" s="674"/>
    </row>
    <row r="2974" spans="1:6" x14ac:dyDescent="0.3">
      <c r="A2974" s="891"/>
      <c r="B2974" s="318"/>
      <c r="C2974" s="319"/>
      <c r="D2974" s="318"/>
      <c r="E2974" s="319"/>
      <c r="F2974" s="674"/>
    </row>
    <row r="2975" spans="1:6" x14ac:dyDescent="0.3">
      <c r="A2975" s="891"/>
      <c r="B2975" s="318"/>
      <c r="C2975" s="319"/>
      <c r="D2975" s="318"/>
      <c r="E2975" s="319"/>
      <c r="F2975" s="674"/>
    </row>
    <row r="2976" spans="1:6" x14ac:dyDescent="0.3">
      <c r="A2976" s="891"/>
      <c r="B2976" s="318"/>
      <c r="C2976" s="319"/>
      <c r="D2976" s="318"/>
      <c r="E2976" s="319"/>
      <c r="F2976" s="674"/>
    </row>
    <row r="2977" spans="1:6" x14ac:dyDescent="0.3">
      <c r="A2977" s="891"/>
      <c r="B2977" s="318"/>
      <c r="C2977" s="319"/>
      <c r="D2977" s="318"/>
      <c r="E2977" s="319"/>
      <c r="F2977" s="674"/>
    </row>
    <row r="2978" spans="1:6" x14ac:dyDescent="0.3">
      <c r="A2978" s="891"/>
      <c r="B2978" s="318"/>
      <c r="C2978" s="319"/>
      <c r="D2978" s="318"/>
      <c r="E2978" s="319"/>
      <c r="F2978" s="674"/>
    </row>
    <row r="2979" spans="1:6" x14ac:dyDescent="0.3">
      <c r="A2979" s="891"/>
      <c r="B2979" s="318"/>
      <c r="C2979" s="319"/>
      <c r="D2979" s="318"/>
      <c r="E2979" s="319"/>
      <c r="F2979" s="674"/>
    </row>
    <row r="2980" spans="1:6" x14ac:dyDescent="0.3">
      <c r="A2980" s="891"/>
      <c r="B2980" s="318"/>
      <c r="C2980" s="319"/>
      <c r="D2980" s="318"/>
      <c r="E2980" s="319"/>
      <c r="F2980" s="674"/>
    </row>
    <row r="2981" spans="1:6" x14ac:dyDescent="0.3">
      <c r="A2981" s="891"/>
      <c r="B2981" s="318"/>
      <c r="C2981" s="319"/>
      <c r="D2981" s="318"/>
      <c r="E2981" s="319"/>
      <c r="F2981" s="674"/>
    </row>
    <row r="2982" spans="1:6" x14ac:dyDescent="0.3">
      <c r="A2982" s="891"/>
      <c r="B2982" s="318"/>
      <c r="C2982" s="319"/>
      <c r="D2982" s="318"/>
      <c r="E2982" s="319"/>
      <c r="F2982" s="674"/>
    </row>
    <row r="2983" spans="1:6" x14ac:dyDescent="0.3">
      <c r="A2983" s="891"/>
      <c r="B2983" s="318"/>
      <c r="C2983" s="319"/>
      <c r="D2983" s="318"/>
      <c r="E2983" s="319"/>
      <c r="F2983" s="674"/>
    </row>
    <row r="2984" spans="1:6" x14ac:dyDescent="0.3">
      <c r="A2984" s="891"/>
      <c r="B2984" s="318"/>
      <c r="C2984" s="319"/>
      <c r="D2984" s="318"/>
      <c r="E2984" s="319"/>
      <c r="F2984" s="674"/>
    </row>
    <row r="2985" spans="1:6" x14ac:dyDescent="0.3">
      <c r="A2985" s="673"/>
      <c r="B2985" s="318"/>
      <c r="C2985" s="319"/>
      <c r="D2985" s="318"/>
      <c r="E2985" s="319"/>
      <c r="F2985" s="674"/>
    </row>
    <row r="2986" spans="1:6" x14ac:dyDescent="0.3">
      <c r="A2986" s="673"/>
      <c r="B2986" s="318"/>
      <c r="C2986" s="319"/>
      <c r="D2986" s="318"/>
      <c r="E2986" s="319"/>
      <c r="F2986" s="674"/>
    </row>
    <row r="2987" spans="1:6" x14ac:dyDescent="0.3">
      <c r="A2987" s="1345" t="s">
        <v>127</v>
      </c>
      <c r="B2987" s="1345"/>
      <c r="C2987" s="1345"/>
      <c r="D2987" s="1345"/>
      <c r="E2987" s="1345"/>
      <c r="F2987" s="1345"/>
    </row>
    <row r="2988" spans="1:6" x14ac:dyDescent="0.3">
      <c r="A2988" s="1344" t="s">
        <v>415</v>
      </c>
      <c r="B2988" s="1344"/>
      <c r="C2988" s="1344"/>
      <c r="D2988" s="1344"/>
      <c r="E2988" s="1344"/>
      <c r="F2988" s="1344"/>
    </row>
    <row r="2989" spans="1:6" x14ac:dyDescent="0.3">
      <c r="A2989" s="1344" t="s">
        <v>45</v>
      </c>
      <c r="B2989" s="1344"/>
      <c r="C2989" s="1344"/>
      <c r="D2989" s="1344"/>
      <c r="E2989" s="1344"/>
      <c r="F2989" s="1344"/>
    </row>
    <row r="2990" spans="1:6" x14ac:dyDescent="0.3">
      <c r="A2990" s="214" t="s">
        <v>534</v>
      </c>
      <c r="B2990" s="91"/>
      <c r="C2990" s="552"/>
      <c r="D2990" s="552"/>
      <c r="E2990" s="552"/>
      <c r="F2990" s="552"/>
    </row>
    <row r="2991" spans="1:6" x14ac:dyDescent="0.3">
      <c r="A2991" s="214" t="s">
        <v>535</v>
      </c>
      <c r="B2991" s="91"/>
      <c r="C2991" s="552"/>
      <c r="D2991" s="552"/>
      <c r="E2991" s="552"/>
      <c r="F2991" s="552"/>
    </row>
    <row r="2992" spans="1:6" x14ac:dyDescent="0.3">
      <c r="A2992" s="214" t="s">
        <v>536</v>
      </c>
      <c r="B2992" s="91"/>
      <c r="C2992" s="552"/>
      <c r="D2992" s="552"/>
      <c r="E2992" s="552"/>
      <c r="F2992" s="552"/>
    </row>
    <row r="2993" spans="1:6" x14ac:dyDescent="0.3">
      <c r="A2993" s="214" t="s">
        <v>586</v>
      </c>
      <c r="B2993" s="91"/>
      <c r="C2993" s="552"/>
      <c r="D2993" s="552"/>
      <c r="E2993" s="552"/>
      <c r="F2993" s="552"/>
    </row>
    <row r="2994" spans="1:6" x14ac:dyDescent="0.3">
      <c r="A2994" s="91" t="s">
        <v>584</v>
      </c>
      <c r="B2994" s="587"/>
      <c r="C2994" s="587"/>
      <c r="D2994" s="587"/>
      <c r="E2994" s="91" t="s">
        <v>1918</v>
      </c>
      <c r="F2994" s="587"/>
    </row>
    <row r="2995" spans="1:6" x14ac:dyDescent="0.3">
      <c r="A2995" s="91" t="s">
        <v>46</v>
      </c>
      <c r="B2995" s="587"/>
      <c r="C2995" s="587"/>
      <c r="D2995" s="587"/>
      <c r="E2995" s="587"/>
      <c r="F2995" s="587"/>
    </row>
    <row r="2996" spans="1:6" x14ac:dyDescent="0.3">
      <c r="A2996" s="216"/>
      <c r="B2996" s="588" t="s">
        <v>17</v>
      </c>
      <c r="C2996" s="1346" t="s">
        <v>416</v>
      </c>
      <c r="D2996" s="1347"/>
      <c r="E2996" s="1348"/>
      <c r="F2996" s="217"/>
    </row>
    <row r="2997" spans="1:6" x14ac:dyDescent="0.3">
      <c r="A2997" s="218" t="s">
        <v>47</v>
      </c>
      <c r="B2997" s="589" t="s">
        <v>113</v>
      </c>
      <c r="C2997" s="216" t="s">
        <v>114</v>
      </c>
      <c r="D2997" s="216" t="s">
        <v>115</v>
      </c>
      <c r="E2997" s="216" t="s">
        <v>116</v>
      </c>
      <c r="F2997" s="220" t="s">
        <v>48</v>
      </c>
    </row>
    <row r="2998" spans="1:6" x14ac:dyDescent="0.3">
      <c r="A2998" s="562"/>
      <c r="B2998" s="561" t="s">
        <v>188</v>
      </c>
      <c r="C2998" s="46" t="s">
        <v>117</v>
      </c>
      <c r="D2998" s="46" t="s">
        <v>118</v>
      </c>
      <c r="E2998" s="46" t="s">
        <v>119</v>
      </c>
      <c r="F2998" s="563"/>
    </row>
    <row r="2999" spans="1:6" ht="19.5" thickBot="1" x14ac:dyDescent="0.35">
      <c r="A2999" s="564" t="s">
        <v>1518</v>
      </c>
      <c r="B2999" s="74">
        <f>B3000</f>
        <v>325049</v>
      </c>
      <c r="C2999" s="74" t="s">
        <v>431</v>
      </c>
      <c r="D2999" s="74"/>
      <c r="E2999" s="74">
        <f>E3000</f>
        <v>536820</v>
      </c>
      <c r="F2999" s="565"/>
    </row>
    <row r="3000" spans="1:6" ht="19.5" thickTop="1" x14ac:dyDescent="0.3">
      <c r="A3000" s="680" t="s">
        <v>585</v>
      </c>
      <c r="B3000" s="167">
        <v>325049</v>
      </c>
      <c r="C3000" s="167">
        <f>SUM(C3001:C3011)</f>
        <v>0</v>
      </c>
      <c r="D3000" s="167">
        <v>0</v>
      </c>
      <c r="E3000" s="77">
        <f>SUM(E3001:E3021)</f>
        <v>536820</v>
      </c>
      <c r="F3000" s="681"/>
    </row>
    <row r="3001" spans="1:6" x14ac:dyDescent="0.3">
      <c r="A3001" s="896" t="s">
        <v>1120</v>
      </c>
      <c r="B3001" s="855"/>
      <c r="C3001" s="855"/>
      <c r="D3001" s="855"/>
      <c r="E3001" s="855">
        <v>18600</v>
      </c>
      <c r="F3001" s="897" t="s">
        <v>1123</v>
      </c>
    </row>
    <row r="3002" spans="1:6" x14ac:dyDescent="0.3">
      <c r="A3002" s="898" t="s">
        <v>1121</v>
      </c>
      <c r="B3002" s="899"/>
      <c r="C3002" s="899"/>
      <c r="D3002" s="899"/>
      <c r="E3002" s="899" t="s">
        <v>431</v>
      </c>
      <c r="F3002" s="159" t="s">
        <v>42</v>
      </c>
    </row>
    <row r="3003" spans="1:6" x14ac:dyDescent="0.3">
      <c r="A3003" s="900" t="s">
        <v>1122</v>
      </c>
      <c r="B3003" s="76"/>
      <c r="C3003" s="76"/>
      <c r="D3003" s="76"/>
      <c r="E3003" s="76" t="s">
        <v>431</v>
      </c>
      <c r="F3003" s="753" t="s">
        <v>431</v>
      </c>
    </row>
    <row r="3004" spans="1:6" x14ac:dyDescent="0.3">
      <c r="A3004" s="898" t="s">
        <v>1124</v>
      </c>
      <c r="B3004" s="899"/>
      <c r="C3004" s="899"/>
      <c r="D3004" s="899"/>
      <c r="E3004" s="899">
        <v>51600</v>
      </c>
      <c r="F3004" s="755" t="s">
        <v>1125</v>
      </c>
    </row>
    <row r="3005" spans="1:6" x14ac:dyDescent="0.3">
      <c r="A3005" s="901" t="s">
        <v>2266</v>
      </c>
      <c r="B3005" s="551"/>
      <c r="C3005" s="551"/>
      <c r="D3005" s="551"/>
      <c r="E3005" s="551"/>
      <c r="F3005" s="902" t="s">
        <v>431</v>
      </c>
    </row>
    <row r="3006" spans="1:6" x14ac:dyDescent="0.3">
      <c r="A3006" s="29" t="s">
        <v>1126</v>
      </c>
      <c r="B3006" s="79"/>
      <c r="C3006" s="79"/>
      <c r="D3006" s="79"/>
      <c r="E3006" s="79">
        <v>67800</v>
      </c>
      <c r="F3006" s="702" t="s">
        <v>1128</v>
      </c>
    </row>
    <row r="3007" spans="1:6" x14ac:dyDescent="0.3">
      <c r="A3007" s="29" t="s">
        <v>2265</v>
      </c>
      <c r="B3007" s="29"/>
      <c r="C3007" s="29"/>
      <c r="D3007" s="29"/>
      <c r="E3007" s="29"/>
      <c r="F3007" s="701" t="s">
        <v>42</v>
      </c>
    </row>
    <row r="3008" spans="1:6" x14ac:dyDescent="0.3">
      <c r="A3008" s="29" t="s">
        <v>1127</v>
      </c>
      <c r="B3008" s="29"/>
      <c r="C3008" s="29"/>
      <c r="D3008" s="29"/>
      <c r="E3008" s="79">
        <v>29900</v>
      </c>
      <c r="F3008" s="701" t="s">
        <v>1129</v>
      </c>
    </row>
    <row r="3009" spans="1:6" x14ac:dyDescent="0.3">
      <c r="A3009" s="29" t="s">
        <v>1130</v>
      </c>
      <c r="B3009" s="79"/>
      <c r="C3009" s="79"/>
      <c r="D3009" s="79"/>
      <c r="E3009" s="79">
        <v>8800</v>
      </c>
      <c r="F3009" s="702" t="s">
        <v>1131</v>
      </c>
    </row>
    <row r="3010" spans="1:6" x14ac:dyDescent="0.3">
      <c r="A3010" s="29"/>
      <c r="B3010" s="29"/>
      <c r="C3010" s="29"/>
      <c r="D3010" s="29"/>
      <c r="E3010" s="29"/>
      <c r="F3010" s="701" t="s">
        <v>431</v>
      </c>
    </row>
    <row r="3011" spans="1:6" x14ac:dyDescent="0.3">
      <c r="A3011" s="601" t="s">
        <v>1132</v>
      </c>
      <c r="B3011" s="232"/>
      <c r="C3011" s="232"/>
      <c r="D3011" s="232"/>
      <c r="E3011" s="232">
        <v>194400</v>
      </c>
      <c r="F3011" s="675" t="s">
        <v>1135</v>
      </c>
    </row>
    <row r="3012" spans="1:6" x14ac:dyDescent="0.3">
      <c r="A3012" s="608"/>
      <c r="B3012" s="225"/>
      <c r="C3012" s="225"/>
      <c r="D3012" s="225"/>
      <c r="E3012" s="225"/>
      <c r="F3012" s="676" t="s">
        <v>1133</v>
      </c>
    </row>
    <row r="3013" spans="1:6" x14ac:dyDescent="0.3">
      <c r="A3013" s="608"/>
      <c r="B3013" s="225"/>
      <c r="C3013" s="225"/>
      <c r="D3013" s="225"/>
      <c r="E3013" s="225"/>
      <c r="F3013" s="676" t="s">
        <v>1134</v>
      </c>
    </row>
    <row r="3014" spans="1:6" x14ac:dyDescent="0.3">
      <c r="A3014" s="608" t="s">
        <v>1136</v>
      </c>
      <c r="B3014" s="225"/>
      <c r="C3014" s="225"/>
      <c r="D3014" s="225"/>
      <c r="E3014" s="225">
        <v>33600</v>
      </c>
      <c r="F3014" s="676" t="s">
        <v>1137</v>
      </c>
    </row>
    <row r="3015" spans="1:6" x14ac:dyDescent="0.3">
      <c r="A3015" s="608" t="s">
        <v>1138</v>
      </c>
      <c r="B3015" s="225"/>
      <c r="C3015" s="225"/>
      <c r="D3015" s="225"/>
      <c r="E3015" s="225">
        <v>19000</v>
      </c>
      <c r="F3015" s="676" t="s">
        <v>1139</v>
      </c>
    </row>
    <row r="3016" spans="1:6" x14ac:dyDescent="0.3">
      <c r="A3016" s="608" t="s">
        <v>1140</v>
      </c>
      <c r="B3016" s="225"/>
      <c r="C3016" s="225"/>
      <c r="D3016" s="225"/>
      <c r="E3016" s="225">
        <v>16770</v>
      </c>
      <c r="F3016" s="676" t="s">
        <v>1141</v>
      </c>
    </row>
    <row r="3017" spans="1:6" x14ac:dyDescent="0.3">
      <c r="A3017" s="608" t="s">
        <v>1142</v>
      </c>
      <c r="B3017" s="225"/>
      <c r="C3017" s="225"/>
      <c r="D3017" s="225"/>
      <c r="E3017" s="225">
        <v>10400</v>
      </c>
      <c r="F3017" s="676" t="s">
        <v>1141</v>
      </c>
    </row>
    <row r="3018" spans="1:6" x14ac:dyDescent="0.3">
      <c r="A3018" s="601" t="s">
        <v>1242</v>
      </c>
      <c r="B3018" s="232"/>
      <c r="C3018" s="232"/>
      <c r="D3018" s="232"/>
      <c r="E3018" s="232">
        <v>4950</v>
      </c>
      <c r="F3018" s="675"/>
    </row>
    <row r="3019" spans="1:6" x14ac:dyDescent="0.3">
      <c r="A3019" s="1107" t="s">
        <v>1243</v>
      </c>
      <c r="B3019" s="1108"/>
      <c r="C3019" s="1108"/>
      <c r="D3019" s="1108"/>
      <c r="E3019" s="1108">
        <v>63600</v>
      </c>
      <c r="F3019" s="1109" t="s">
        <v>1143</v>
      </c>
    </row>
    <row r="3020" spans="1:6" x14ac:dyDescent="0.3">
      <c r="A3020" s="775" t="s">
        <v>2346</v>
      </c>
      <c r="B3020" s="225"/>
      <c r="C3020" s="225"/>
      <c r="D3020" s="225"/>
      <c r="E3020" s="225" t="s">
        <v>431</v>
      </c>
      <c r="F3020" s="775"/>
    </row>
    <row r="3021" spans="1:6" ht="37.5" x14ac:dyDescent="0.3">
      <c r="A3021" s="446" t="s">
        <v>2339</v>
      </c>
      <c r="B3021" s="264"/>
      <c r="C3021" s="264"/>
      <c r="D3021" s="264"/>
      <c r="E3021" s="264">
        <v>17400</v>
      </c>
      <c r="F3021" s="761" t="s">
        <v>1144</v>
      </c>
    </row>
    <row r="3022" spans="1:6" x14ac:dyDescent="0.3">
      <c r="A3022" s="605"/>
      <c r="B3022" s="605"/>
      <c r="C3022" s="605"/>
      <c r="D3022" s="605"/>
      <c r="E3022" s="605"/>
      <c r="F3022" s="302"/>
    </row>
    <row r="3023" spans="1:6" x14ac:dyDescent="0.3">
      <c r="A3023" s="601"/>
      <c r="B3023" s="601"/>
      <c r="C3023" s="601"/>
      <c r="D3023" s="601"/>
      <c r="E3023" s="601"/>
      <c r="F3023" s="675" t="s">
        <v>431</v>
      </c>
    </row>
    <row r="3024" spans="1:6" x14ac:dyDescent="0.3">
      <c r="A3024" s="620"/>
      <c r="B3024" s="620"/>
      <c r="C3024" s="620"/>
      <c r="D3024" s="620"/>
      <c r="E3024" s="677" t="s">
        <v>431</v>
      </c>
      <c r="F3024" s="678" t="s">
        <v>431</v>
      </c>
    </row>
    <row r="3025" spans="1:6" ht="21" x14ac:dyDescent="0.45">
      <c r="A3025" s="233" t="s">
        <v>6</v>
      </c>
      <c r="B3025" s="234">
        <v>325049</v>
      </c>
      <c r="C3025" s="223" t="s">
        <v>431</v>
      </c>
      <c r="D3025" s="234" t="s">
        <v>431</v>
      </c>
      <c r="E3025" s="820">
        <f>E2999</f>
        <v>536820</v>
      </c>
      <c r="F3025" s="679"/>
    </row>
    <row r="3026" spans="1:6" x14ac:dyDescent="0.3">
      <c r="A3026" s="552"/>
      <c r="B3026" s="239"/>
      <c r="C3026" s="249"/>
      <c r="D3026" s="239"/>
      <c r="E3026" s="249"/>
      <c r="F3026" s="91"/>
    </row>
    <row r="3027" spans="1:6" x14ac:dyDescent="0.3">
      <c r="A3027" s="552"/>
      <c r="B3027" s="239"/>
      <c r="C3027" s="249"/>
      <c r="D3027" s="239"/>
      <c r="E3027" s="249"/>
      <c r="F3027" s="91"/>
    </row>
    <row r="3028" spans="1:6" x14ac:dyDescent="0.3">
      <c r="A3028" s="552"/>
      <c r="B3028" s="239"/>
      <c r="C3028" s="249"/>
      <c r="D3028" s="239"/>
      <c r="E3028" s="249"/>
      <c r="F3028" s="91"/>
    </row>
    <row r="3029" spans="1:6" ht="40.5" customHeight="1" x14ac:dyDescent="0.3">
      <c r="A3029" s="552"/>
      <c r="B3029" s="239"/>
      <c r="C3029" s="249"/>
      <c r="D3029" s="239"/>
      <c r="E3029" s="249"/>
      <c r="F3029" s="91"/>
    </row>
    <row r="3030" spans="1:6" ht="21.75" customHeight="1" x14ac:dyDescent="0.3">
      <c r="A3030" s="552"/>
      <c r="B3030" s="239"/>
      <c r="C3030" s="249"/>
      <c r="D3030" s="239"/>
      <c r="E3030" s="249"/>
      <c r="F3030" s="91"/>
    </row>
    <row r="3031" spans="1:6" x14ac:dyDescent="0.3">
      <c r="A3031" s="552"/>
      <c r="B3031" s="239"/>
      <c r="C3031" s="249"/>
      <c r="D3031" s="239"/>
      <c r="E3031" s="249"/>
      <c r="F3031" s="91"/>
    </row>
    <row r="3032" spans="1:6" x14ac:dyDescent="0.3">
      <c r="A3032" s="552"/>
      <c r="B3032" s="239"/>
      <c r="C3032" s="249"/>
      <c r="D3032" s="239"/>
      <c r="E3032" s="249"/>
      <c r="F3032" s="91"/>
    </row>
    <row r="3033" spans="1:6" x14ac:dyDescent="0.3">
      <c r="A3033" s="552"/>
      <c r="B3033" s="239"/>
      <c r="C3033" s="249"/>
      <c r="D3033" s="239"/>
      <c r="E3033" s="249"/>
      <c r="F3033" s="91"/>
    </row>
    <row r="3034" spans="1:6" x14ac:dyDescent="0.3">
      <c r="A3034" s="552"/>
      <c r="B3034" s="239"/>
      <c r="C3034" s="249"/>
      <c r="D3034" s="239"/>
      <c r="E3034" s="249"/>
      <c r="F3034" s="91"/>
    </row>
    <row r="3035" spans="1:6" x14ac:dyDescent="0.3">
      <c r="A3035" s="1345" t="s">
        <v>127</v>
      </c>
      <c r="B3035" s="1345"/>
      <c r="C3035" s="1345"/>
      <c r="D3035" s="1345"/>
      <c r="E3035" s="1345"/>
      <c r="F3035" s="1345"/>
    </row>
    <row r="3036" spans="1:6" x14ac:dyDescent="0.3">
      <c r="A3036" s="1344" t="s">
        <v>415</v>
      </c>
      <c r="B3036" s="1344"/>
      <c r="C3036" s="1344"/>
      <c r="D3036" s="1344"/>
      <c r="E3036" s="1344"/>
      <c r="F3036" s="1344"/>
    </row>
    <row r="3037" spans="1:6" x14ac:dyDescent="0.3">
      <c r="A3037" s="1344" t="s">
        <v>45</v>
      </c>
      <c r="B3037" s="1344"/>
      <c r="C3037" s="1344"/>
      <c r="D3037" s="1344"/>
      <c r="E3037" s="1344"/>
      <c r="F3037" s="1344"/>
    </row>
    <row r="3038" spans="1:6" x14ac:dyDescent="0.3">
      <c r="A3038" s="214" t="s">
        <v>534</v>
      </c>
      <c r="B3038" s="91"/>
      <c r="C3038" s="552"/>
      <c r="D3038" s="552"/>
      <c r="E3038" s="552"/>
      <c r="F3038" s="552"/>
    </row>
    <row r="3039" spans="1:6" x14ac:dyDescent="0.3">
      <c r="A3039" s="214" t="s">
        <v>535</v>
      </c>
      <c r="B3039" s="91"/>
      <c r="C3039" s="552"/>
      <c r="D3039" s="552"/>
      <c r="E3039" s="552"/>
      <c r="F3039" s="552"/>
    </row>
    <row r="3040" spans="1:6" x14ac:dyDescent="0.3">
      <c r="A3040" s="214" t="s">
        <v>536</v>
      </c>
      <c r="B3040" s="91"/>
      <c r="C3040" s="552"/>
      <c r="D3040" s="552"/>
      <c r="E3040" s="552"/>
      <c r="F3040" s="552"/>
    </row>
    <row r="3041" spans="1:6" x14ac:dyDescent="0.3">
      <c r="A3041" s="214" t="s">
        <v>586</v>
      </c>
      <c r="B3041" s="91"/>
      <c r="C3041" s="552"/>
      <c r="D3041" s="552"/>
      <c r="E3041" s="552"/>
      <c r="F3041" s="552"/>
    </row>
    <row r="3042" spans="1:6" x14ac:dyDescent="0.3">
      <c r="A3042" s="91" t="s">
        <v>1519</v>
      </c>
      <c r="B3042" s="587"/>
      <c r="C3042" s="587"/>
      <c r="D3042" s="587"/>
      <c r="E3042" s="91" t="s">
        <v>1522</v>
      </c>
      <c r="F3042" s="587"/>
    </row>
    <row r="3043" spans="1:6" x14ac:dyDescent="0.3">
      <c r="A3043" s="91" t="s">
        <v>46</v>
      </c>
      <c r="B3043" s="587"/>
      <c r="C3043" s="587"/>
      <c r="D3043" s="587"/>
      <c r="E3043" s="587"/>
      <c r="F3043" s="587"/>
    </row>
    <row r="3044" spans="1:6" x14ac:dyDescent="0.3">
      <c r="A3044" s="45"/>
      <c r="B3044" s="560" t="s">
        <v>17</v>
      </c>
      <c r="C3044" s="1260" t="s">
        <v>416</v>
      </c>
      <c r="D3044" s="1267"/>
      <c r="E3044" s="1261"/>
      <c r="F3044" s="62"/>
    </row>
    <row r="3045" spans="1:6" x14ac:dyDescent="0.3">
      <c r="A3045" s="63" t="s">
        <v>47</v>
      </c>
      <c r="B3045" s="561" t="s">
        <v>113</v>
      </c>
      <c r="C3045" s="45" t="s">
        <v>114</v>
      </c>
      <c r="D3045" s="45" t="s">
        <v>115</v>
      </c>
      <c r="E3045" s="45" t="s">
        <v>116</v>
      </c>
      <c r="F3045" s="64" t="s">
        <v>48</v>
      </c>
    </row>
    <row r="3046" spans="1:6" x14ac:dyDescent="0.3">
      <c r="A3046" s="562"/>
      <c r="B3046" s="561" t="s">
        <v>188</v>
      </c>
      <c r="C3046" s="47" t="s">
        <v>117</v>
      </c>
      <c r="D3046" s="47" t="s">
        <v>118</v>
      </c>
      <c r="E3046" s="47" t="s">
        <v>119</v>
      </c>
      <c r="F3046" s="563"/>
    </row>
    <row r="3047" spans="1:6" ht="19.5" thickBot="1" x14ac:dyDescent="0.35">
      <c r="A3047" s="564" t="s">
        <v>1946</v>
      </c>
      <c r="B3047" s="235" t="s">
        <v>580</v>
      </c>
      <c r="C3047" s="74" t="s">
        <v>431</v>
      </c>
      <c r="D3047" s="74" t="s">
        <v>431</v>
      </c>
      <c r="E3047" s="74">
        <f>E3048</f>
        <v>450000</v>
      </c>
      <c r="F3047" s="565"/>
    </row>
    <row r="3048" spans="1:6" ht="22.5" thickTop="1" x14ac:dyDescent="0.5">
      <c r="A3048" s="566" t="s">
        <v>1947</v>
      </c>
      <c r="B3048" s="75"/>
      <c r="C3048" s="75" t="s">
        <v>431</v>
      </c>
      <c r="D3048" s="829" t="s">
        <v>431</v>
      </c>
      <c r="E3048" s="329">
        <f>E3049</f>
        <v>450000</v>
      </c>
      <c r="F3048" s="567"/>
    </row>
    <row r="3049" spans="1:6" x14ac:dyDescent="0.3">
      <c r="A3049" s="566" t="s">
        <v>1948</v>
      </c>
      <c r="B3049" s="75"/>
      <c r="C3049" s="75">
        <f>SUM(C3050:C3063)</f>
        <v>0</v>
      </c>
      <c r="D3049" s="75" t="s">
        <v>431</v>
      </c>
      <c r="E3049" s="75">
        <v>450000</v>
      </c>
      <c r="F3049" s="331"/>
    </row>
    <row r="3050" spans="1:6" ht="75" x14ac:dyDescent="0.3">
      <c r="A3050" s="333" t="s">
        <v>1520</v>
      </c>
      <c r="B3050" s="81"/>
      <c r="C3050" s="81"/>
      <c r="D3050" s="82" t="s">
        <v>431</v>
      </c>
      <c r="E3050" s="82">
        <v>450000</v>
      </c>
      <c r="F3050" s="332" t="s">
        <v>1521</v>
      </c>
    </row>
    <row r="3051" spans="1:6" x14ac:dyDescent="0.3">
      <c r="A3051" s="330"/>
      <c r="B3051" s="81"/>
      <c r="C3051" s="81"/>
      <c r="D3051" s="82"/>
      <c r="E3051" s="82"/>
      <c r="F3051" s="332"/>
    </row>
    <row r="3052" spans="1:6" x14ac:dyDescent="0.3">
      <c r="A3052" s="330"/>
      <c r="B3052" s="81"/>
      <c r="C3052" s="81"/>
      <c r="D3052" s="82"/>
      <c r="E3052" s="82"/>
      <c r="F3052" s="332"/>
    </row>
    <row r="3053" spans="1:6" x14ac:dyDescent="0.3">
      <c r="A3053" s="330"/>
      <c r="B3053" s="81"/>
      <c r="C3053" s="81"/>
      <c r="D3053" s="82"/>
      <c r="E3053" s="82"/>
      <c r="F3053" s="332"/>
    </row>
    <row r="3054" spans="1:6" x14ac:dyDescent="0.3">
      <c r="A3054" s="330"/>
      <c r="B3054" s="81"/>
      <c r="C3054" s="81"/>
      <c r="D3054" s="82"/>
      <c r="E3054" s="82"/>
      <c r="F3054" s="332"/>
    </row>
    <row r="3055" spans="1:6" x14ac:dyDescent="0.3">
      <c r="A3055" s="330"/>
      <c r="B3055" s="81"/>
      <c r="C3055" s="81"/>
      <c r="D3055" s="82"/>
      <c r="E3055" s="82"/>
      <c r="F3055" s="332"/>
    </row>
    <row r="3056" spans="1:6" x14ac:dyDescent="0.3">
      <c r="A3056" s="330"/>
      <c r="B3056" s="81"/>
      <c r="C3056" s="81"/>
      <c r="D3056" s="82"/>
      <c r="E3056" s="82"/>
      <c r="F3056" s="332"/>
    </row>
    <row r="3057" spans="1:6" x14ac:dyDescent="0.3">
      <c r="A3057" s="330"/>
      <c r="B3057" s="81"/>
      <c r="C3057" s="81"/>
      <c r="D3057" s="82"/>
      <c r="E3057" s="82"/>
      <c r="F3057" s="332"/>
    </row>
    <row r="3058" spans="1:6" x14ac:dyDescent="0.3">
      <c r="A3058" s="330"/>
      <c r="B3058" s="81"/>
      <c r="C3058" s="81"/>
      <c r="D3058" s="82"/>
      <c r="E3058" s="82"/>
      <c r="F3058" s="332"/>
    </row>
    <row r="3059" spans="1:6" x14ac:dyDescent="0.3">
      <c r="A3059" s="330"/>
      <c r="B3059" s="81"/>
      <c r="C3059" s="81"/>
      <c r="D3059" s="82"/>
      <c r="E3059" s="82"/>
      <c r="F3059" s="332"/>
    </row>
    <row r="3060" spans="1:6" x14ac:dyDescent="0.3">
      <c r="A3060" s="330"/>
      <c r="B3060" s="81"/>
      <c r="C3060" s="81"/>
      <c r="D3060" s="82"/>
      <c r="E3060" s="82"/>
      <c r="F3060" s="332"/>
    </row>
    <row r="3061" spans="1:6" x14ac:dyDescent="0.3">
      <c r="A3061" s="330"/>
      <c r="B3061" s="81"/>
      <c r="C3061" s="81"/>
      <c r="D3061" s="82"/>
      <c r="E3061" s="82"/>
      <c r="F3061" s="332"/>
    </row>
    <row r="3062" spans="1:6" x14ac:dyDescent="0.3">
      <c r="A3062" s="578" t="s">
        <v>431</v>
      </c>
      <c r="B3062" s="79"/>
      <c r="C3062" s="79"/>
      <c r="D3062" s="80"/>
      <c r="E3062" s="80"/>
      <c r="F3062" s="579"/>
    </row>
    <row r="3063" spans="1:6" x14ac:dyDescent="0.3">
      <c r="A3063" s="575"/>
      <c r="B3063" s="205"/>
      <c r="C3063" s="205"/>
      <c r="D3063" s="206"/>
      <c r="E3063" s="206"/>
      <c r="F3063" s="576"/>
    </row>
    <row r="3064" spans="1:6" x14ac:dyDescent="0.3">
      <c r="A3064" s="65" t="s">
        <v>6</v>
      </c>
      <c r="B3064" s="669" t="s">
        <v>580</v>
      </c>
      <c r="C3064" s="83" t="s">
        <v>431</v>
      </c>
      <c r="D3064" s="83" t="str">
        <f>D3047</f>
        <v xml:space="preserve"> </v>
      </c>
      <c r="E3064" s="83">
        <f>E3047</f>
        <v>450000</v>
      </c>
      <c r="F3064" s="584"/>
    </row>
    <row r="3065" spans="1:6" x14ac:dyDescent="0.3">
      <c r="A3065" s="552"/>
      <c r="B3065" s="239"/>
      <c r="C3065" s="239"/>
      <c r="D3065" s="239"/>
      <c r="E3065" s="239"/>
      <c r="F3065" s="91"/>
    </row>
    <row r="3066" spans="1:6" x14ac:dyDescent="0.3">
      <c r="A3066" s="552"/>
      <c r="B3066" s="239"/>
      <c r="C3066" s="239"/>
      <c r="D3066" s="239"/>
      <c r="E3066" s="239"/>
      <c r="F3066" s="91"/>
    </row>
    <row r="3067" spans="1:6" x14ac:dyDescent="0.3">
      <c r="A3067" s="552"/>
      <c r="B3067" s="239"/>
      <c r="C3067" s="239"/>
      <c r="D3067" s="239"/>
      <c r="E3067" s="239"/>
      <c r="F3067" s="91"/>
    </row>
    <row r="3068" spans="1:6" x14ac:dyDescent="0.3">
      <c r="A3068" s="552"/>
      <c r="B3068" s="239"/>
      <c r="C3068" s="239"/>
      <c r="D3068" s="239"/>
      <c r="E3068" s="239"/>
      <c r="F3068" s="91"/>
    </row>
    <row r="3069" spans="1:6" x14ac:dyDescent="0.3">
      <c r="A3069" s="552"/>
      <c r="B3069" s="239"/>
      <c r="C3069" s="239"/>
      <c r="D3069" s="239"/>
      <c r="E3069" s="239"/>
      <c r="F3069" s="91"/>
    </row>
    <row r="3070" spans="1:6" x14ac:dyDescent="0.3">
      <c r="A3070" s="552"/>
      <c r="B3070" s="239"/>
      <c r="C3070" s="239"/>
      <c r="D3070" s="239"/>
      <c r="E3070" s="239"/>
      <c r="F3070" s="91"/>
    </row>
    <row r="3071" spans="1:6" x14ac:dyDescent="0.3">
      <c r="A3071" s="552"/>
      <c r="B3071" s="239"/>
      <c r="C3071" s="239"/>
      <c r="D3071" s="239"/>
      <c r="E3071" s="239"/>
      <c r="F3071" s="91"/>
    </row>
    <row r="3072" spans="1:6" x14ac:dyDescent="0.3">
      <c r="A3072" s="552"/>
      <c r="B3072" s="239"/>
      <c r="C3072" s="239"/>
      <c r="D3072" s="239"/>
      <c r="E3072" s="239"/>
      <c r="F3072" s="91"/>
    </row>
    <row r="3073" spans="1:6" x14ac:dyDescent="0.3">
      <c r="A3073" s="552"/>
      <c r="B3073" s="239"/>
      <c r="C3073" s="239"/>
      <c r="D3073" s="239"/>
      <c r="E3073" s="239"/>
      <c r="F3073" s="91"/>
    </row>
    <row r="3074" spans="1:6" x14ac:dyDescent="0.3">
      <c r="A3074" s="552"/>
      <c r="B3074" s="239"/>
      <c r="C3074" s="239"/>
      <c r="D3074" s="239"/>
      <c r="E3074" s="239"/>
      <c r="F3074" s="91"/>
    </row>
    <row r="3075" spans="1:6" x14ac:dyDescent="0.3">
      <c r="A3075" s="552"/>
      <c r="B3075" s="239"/>
      <c r="C3075" s="239"/>
      <c r="D3075" s="239"/>
      <c r="E3075" s="239"/>
      <c r="F3075" s="91"/>
    </row>
    <row r="3076" spans="1:6" x14ac:dyDescent="0.3">
      <c r="A3076" s="552"/>
      <c r="B3076" s="239"/>
      <c r="C3076" s="239"/>
      <c r="D3076" s="239"/>
      <c r="E3076" s="239"/>
      <c r="F3076" s="91"/>
    </row>
    <row r="3077" spans="1:6" x14ac:dyDescent="0.3">
      <c r="A3077" s="552"/>
      <c r="B3077" s="239"/>
      <c r="C3077" s="239"/>
      <c r="D3077" s="239"/>
      <c r="E3077" s="239"/>
      <c r="F3077" s="91"/>
    </row>
    <row r="3078" spans="1:6" x14ac:dyDescent="0.3">
      <c r="A3078" s="552"/>
      <c r="B3078" s="239"/>
      <c r="C3078" s="239"/>
      <c r="D3078" s="239"/>
      <c r="E3078" s="239"/>
      <c r="F3078" s="91"/>
    </row>
    <row r="3079" spans="1:6" x14ac:dyDescent="0.3">
      <c r="A3079" s="552"/>
      <c r="B3079" s="239"/>
      <c r="C3079" s="239"/>
      <c r="D3079" s="239"/>
      <c r="E3079" s="239"/>
      <c r="F3079" s="91"/>
    </row>
    <row r="3080" spans="1:6" x14ac:dyDescent="0.3">
      <c r="A3080" s="552"/>
      <c r="B3080" s="239"/>
      <c r="C3080" s="239"/>
      <c r="D3080" s="239"/>
      <c r="E3080" s="239"/>
      <c r="F3080" s="91"/>
    </row>
    <row r="3081" spans="1:6" x14ac:dyDescent="0.3">
      <c r="A3081" s="552"/>
      <c r="B3081" s="239"/>
      <c r="C3081" s="239"/>
      <c r="D3081" s="239"/>
      <c r="E3081" s="239"/>
      <c r="F3081" s="91"/>
    </row>
    <row r="3082" spans="1:6" x14ac:dyDescent="0.3">
      <c r="A3082" s="1345" t="s">
        <v>127</v>
      </c>
      <c r="B3082" s="1345"/>
      <c r="C3082" s="1345"/>
      <c r="D3082" s="1345"/>
      <c r="E3082" s="1345"/>
      <c r="F3082" s="1345"/>
    </row>
    <row r="3083" spans="1:6" x14ac:dyDescent="0.3">
      <c r="A3083" s="1344" t="s">
        <v>533</v>
      </c>
      <c r="B3083" s="1344"/>
      <c r="C3083" s="1344"/>
      <c r="D3083" s="1344"/>
      <c r="E3083" s="1344"/>
      <c r="F3083" s="1344"/>
    </row>
    <row r="3084" spans="1:6" x14ac:dyDescent="0.3">
      <c r="A3084" s="1344" t="s">
        <v>45</v>
      </c>
      <c r="B3084" s="1344"/>
      <c r="C3084" s="1344"/>
      <c r="D3084" s="1344"/>
      <c r="E3084" s="1344"/>
      <c r="F3084" s="1344"/>
    </row>
    <row r="3085" spans="1:6" x14ac:dyDescent="0.3">
      <c r="A3085" s="214" t="s">
        <v>534</v>
      </c>
      <c r="B3085" s="91"/>
      <c r="C3085" s="552"/>
      <c r="D3085" s="552"/>
      <c r="E3085" s="552"/>
      <c r="F3085" s="552"/>
    </row>
    <row r="3086" spans="1:6" x14ac:dyDescent="0.3">
      <c r="A3086" s="214" t="s">
        <v>535</v>
      </c>
      <c r="B3086" s="91"/>
      <c r="C3086" s="552"/>
      <c r="D3086" s="552"/>
      <c r="E3086" s="552"/>
      <c r="F3086" s="552"/>
    </row>
    <row r="3087" spans="1:6" x14ac:dyDescent="0.3">
      <c r="A3087" s="214" t="s">
        <v>536</v>
      </c>
      <c r="B3087" s="91"/>
      <c r="C3087" s="552"/>
      <c r="D3087" s="552"/>
      <c r="E3087" s="552"/>
      <c r="F3087" s="552"/>
    </row>
    <row r="3088" spans="1:6" x14ac:dyDescent="0.3">
      <c r="A3088" s="214" t="s">
        <v>583</v>
      </c>
      <c r="B3088" s="91"/>
      <c r="C3088" s="552"/>
      <c r="D3088" s="552"/>
      <c r="E3088" s="552"/>
      <c r="F3088" s="552"/>
    </row>
    <row r="3089" spans="1:6" x14ac:dyDescent="0.3">
      <c r="A3089" s="91" t="s">
        <v>537</v>
      </c>
      <c r="B3089" s="587"/>
      <c r="C3089" s="587"/>
      <c r="D3089" s="587"/>
      <c r="E3089" s="91" t="s">
        <v>609</v>
      </c>
      <c r="F3089" s="587"/>
    </row>
    <row r="3090" spans="1:6" x14ac:dyDescent="0.3">
      <c r="A3090" s="91" t="s">
        <v>46</v>
      </c>
      <c r="B3090" s="587"/>
      <c r="C3090" s="587"/>
      <c r="D3090" s="587"/>
      <c r="E3090" s="587"/>
      <c r="F3090" s="587"/>
    </row>
    <row r="3091" spans="1:6" x14ac:dyDescent="0.3">
      <c r="A3091" s="216"/>
      <c r="B3091" s="588" t="s">
        <v>17</v>
      </c>
      <c r="C3091" s="1346" t="s">
        <v>416</v>
      </c>
      <c r="D3091" s="1347"/>
      <c r="E3091" s="1348"/>
      <c r="F3091" s="217"/>
    </row>
    <row r="3092" spans="1:6" x14ac:dyDescent="0.3">
      <c r="A3092" s="218" t="s">
        <v>47</v>
      </c>
      <c r="B3092" s="589" t="s">
        <v>113</v>
      </c>
      <c r="C3092" s="216" t="s">
        <v>114</v>
      </c>
      <c r="D3092" s="216" t="s">
        <v>115</v>
      </c>
      <c r="E3092" s="216" t="s">
        <v>116</v>
      </c>
      <c r="F3092" s="220" t="s">
        <v>48</v>
      </c>
    </row>
    <row r="3093" spans="1:6" x14ac:dyDescent="0.3">
      <c r="A3093" s="590"/>
      <c r="B3093" s="589" t="s">
        <v>188</v>
      </c>
      <c r="C3093" s="219" t="s">
        <v>117</v>
      </c>
      <c r="D3093" s="219" t="s">
        <v>118</v>
      </c>
      <c r="E3093" s="219" t="s">
        <v>119</v>
      </c>
      <c r="F3093" s="591"/>
    </row>
    <row r="3094" spans="1:6" ht="19.5" thickBot="1" x14ac:dyDescent="0.35">
      <c r="A3094" s="592" t="s">
        <v>540</v>
      </c>
      <c r="B3094" s="221">
        <v>13800</v>
      </c>
      <c r="C3094" s="221" t="s">
        <v>431</v>
      </c>
      <c r="D3094" s="221">
        <f>D3095+D3100+D3105</f>
        <v>20000</v>
      </c>
      <c r="E3094" s="221" t="s">
        <v>431</v>
      </c>
      <c r="F3094" s="593"/>
    </row>
    <row r="3095" spans="1:6" ht="19.5" thickTop="1" x14ac:dyDescent="0.3">
      <c r="A3095" s="594" t="s">
        <v>588</v>
      </c>
      <c r="B3095" s="222">
        <v>11000</v>
      </c>
      <c r="C3095" s="223"/>
      <c r="D3095" s="224">
        <v>600</v>
      </c>
      <c r="E3095" s="224"/>
      <c r="F3095" s="595" t="s">
        <v>431</v>
      </c>
    </row>
    <row r="3096" spans="1:6" x14ac:dyDescent="0.3">
      <c r="A3096" s="617" t="s">
        <v>604</v>
      </c>
      <c r="B3096" s="225">
        <v>11000</v>
      </c>
      <c r="C3096" s="225"/>
      <c r="D3096" s="226">
        <v>600</v>
      </c>
      <c r="E3096" s="226"/>
      <c r="F3096" s="597" t="s">
        <v>792</v>
      </c>
    </row>
    <row r="3097" spans="1:6" x14ac:dyDescent="0.3">
      <c r="A3097" s="598" t="s">
        <v>431</v>
      </c>
      <c r="B3097" s="232"/>
      <c r="C3097" s="232"/>
      <c r="D3097" s="257"/>
      <c r="E3097" s="257"/>
      <c r="F3097" s="597" t="s">
        <v>793</v>
      </c>
    </row>
    <row r="3098" spans="1:6" x14ac:dyDescent="0.3">
      <c r="A3098" s="598"/>
      <c r="B3098" s="227"/>
      <c r="C3098" s="227"/>
      <c r="D3098" s="228"/>
      <c r="E3098" s="228"/>
      <c r="F3098" s="597" t="s">
        <v>431</v>
      </c>
    </row>
    <row r="3099" spans="1:6" ht="19.5" thickBot="1" x14ac:dyDescent="0.35">
      <c r="A3099" s="599"/>
      <c r="B3099" s="227"/>
      <c r="C3099" s="227"/>
      <c r="D3099" s="228"/>
      <c r="E3099" s="228"/>
      <c r="F3099" s="597"/>
    </row>
    <row r="3100" spans="1:6" ht="19.5" thickTop="1" x14ac:dyDescent="0.3">
      <c r="A3100" s="594" t="s">
        <v>590</v>
      </c>
      <c r="B3100" s="222">
        <v>9800</v>
      </c>
      <c r="C3100" s="223"/>
      <c r="D3100" s="224">
        <v>15000</v>
      </c>
      <c r="E3100" s="224"/>
      <c r="F3100" s="595" t="s">
        <v>431</v>
      </c>
    </row>
    <row r="3101" spans="1:6" x14ac:dyDescent="0.3">
      <c r="A3101" s="617" t="s">
        <v>634</v>
      </c>
      <c r="B3101" s="225">
        <v>9800</v>
      </c>
      <c r="C3101" s="225"/>
      <c r="D3101" s="226">
        <v>15000</v>
      </c>
      <c r="E3101" s="226"/>
      <c r="F3101" s="597" t="s">
        <v>542</v>
      </c>
    </row>
    <row r="3102" spans="1:6" x14ac:dyDescent="0.3">
      <c r="A3102" s="598" t="s">
        <v>431</v>
      </c>
      <c r="B3102" s="232"/>
      <c r="C3102" s="232"/>
      <c r="D3102" s="257"/>
      <c r="E3102" s="257"/>
      <c r="F3102" s="597" t="s">
        <v>790</v>
      </c>
    </row>
    <row r="3103" spans="1:6" x14ac:dyDescent="0.3">
      <c r="A3103" s="598"/>
      <c r="B3103" s="227"/>
      <c r="C3103" s="227"/>
      <c r="D3103" s="228"/>
      <c r="E3103" s="228"/>
      <c r="F3103" s="597" t="s">
        <v>791</v>
      </c>
    </row>
    <row r="3104" spans="1:6" x14ac:dyDescent="0.3">
      <c r="A3104" s="599"/>
      <c r="B3104" s="227"/>
      <c r="C3104" s="227"/>
      <c r="D3104" s="228"/>
      <c r="E3104" s="228"/>
      <c r="F3104" s="597"/>
    </row>
    <row r="3105" spans="1:6" x14ac:dyDescent="0.3">
      <c r="A3105" s="594" t="s">
        <v>596</v>
      </c>
      <c r="B3105" s="223">
        <v>4000</v>
      </c>
      <c r="C3105" s="223"/>
      <c r="D3105" s="224">
        <v>4400</v>
      </c>
      <c r="E3105" s="224"/>
      <c r="F3105" s="595" t="s">
        <v>431</v>
      </c>
    </row>
    <row r="3106" spans="1:6" x14ac:dyDescent="0.3">
      <c r="A3106" s="599" t="s">
        <v>913</v>
      </c>
      <c r="B3106" s="232">
        <v>4000</v>
      </c>
      <c r="C3106" s="227"/>
      <c r="D3106" s="228">
        <v>4400</v>
      </c>
      <c r="E3106" s="228"/>
      <c r="F3106" s="597" t="s">
        <v>544</v>
      </c>
    </row>
    <row r="3107" spans="1:6" x14ac:dyDescent="0.3">
      <c r="A3107" s="599"/>
      <c r="B3107" s="227"/>
      <c r="C3107" s="227"/>
      <c r="D3107" s="228"/>
      <c r="E3107" s="228"/>
      <c r="F3107" s="597" t="s">
        <v>1949</v>
      </c>
    </row>
    <row r="3108" spans="1:6" x14ac:dyDescent="0.3">
      <c r="A3108" s="599"/>
      <c r="B3108" s="227"/>
      <c r="C3108" s="227"/>
      <c r="D3108" s="228"/>
      <c r="E3108" s="228"/>
      <c r="F3108" s="597"/>
    </row>
    <row r="3109" spans="1:6" x14ac:dyDescent="0.3">
      <c r="A3109" s="599"/>
      <c r="B3109" s="227"/>
      <c r="C3109" s="227"/>
      <c r="D3109" s="228"/>
      <c r="E3109" s="228"/>
      <c r="F3109" s="597"/>
    </row>
    <row r="3110" spans="1:6" x14ac:dyDescent="0.3">
      <c r="A3110" s="599"/>
      <c r="B3110" s="227"/>
      <c r="C3110" s="227"/>
      <c r="D3110" s="228"/>
      <c r="E3110" s="228"/>
      <c r="F3110" s="597"/>
    </row>
    <row r="3111" spans="1:6" x14ac:dyDescent="0.3">
      <c r="A3111" s="599"/>
      <c r="B3111" s="227"/>
      <c r="C3111" s="227"/>
      <c r="D3111" s="228"/>
      <c r="E3111" s="228"/>
      <c r="F3111" s="601"/>
    </row>
    <row r="3112" spans="1:6" x14ac:dyDescent="0.3">
      <c r="A3112" s="599"/>
      <c r="B3112" s="227"/>
      <c r="C3112" s="227"/>
      <c r="D3112" s="228"/>
      <c r="E3112" s="228"/>
      <c r="F3112" s="602"/>
    </row>
    <row r="3113" spans="1:6" x14ac:dyDescent="0.3">
      <c r="A3113" s="65" t="s">
        <v>6</v>
      </c>
      <c r="B3113" s="83">
        <v>13800</v>
      </c>
      <c r="C3113" s="75" t="s">
        <v>431</v>
      </c>
      <c r="D3113" s="83">
        <v>20000</v>
      </c>
      <c r="E3113" s="75" t="s">
        <v>431</v>
      </c>
      <c r="F3113" s="584"/>
    </row>
    <row r="3114" spans="1:6" x14ac:dyDescent="0.3">
      <c r="A3114" s="553"/>
      <c r="B3114" s="141"/>
      <c r="C3114" s="144"/>
      <c r="D3114" s="141"/>
      <c r="E3114" s="144"/>
      <c r="F3114" s="49"/>
    </row>
    <row r="3115" spans="1:6" x14ac:dyDescent="0.3">
      <c r="A3115" s="553"/>
      <c r="B3115" s="141"/>
      <c r="C3115" s="144"/>
      <c r="D3115" s="141"/>
      <c r="E3115" s="144"/>
      <c r="F3115" s="49"/>
    </row>
    <row r="3116" spans="1:6" x14ac:dyDescent="0.3">
      <c r="A3116" s="1004"/>
      <c r="B3116" s="141"/>
      <c r="C3116" s="144"/>
      <c r="D3116" s="141"/>
      <c r="E3116" s="144"/>
      <c r="F3116" s="49"/>
    </row>
    <row r="3117" spans="1:6" x14ac:dyDescent="0.3">
      <c r="A3117" s="1004"/>
      <c r="B3117" s="141"/>
      <c r="C3117" s="144"/>
      <c r="D3117" s="141"/>
      <c r="E3117" s="144"/>
      <c r="F3117" s="49"/>
    </row>
    <row r="3118" spans="1:6" x14ac:dyDescent="0.3">
      <c r="A3118" s="1004"/>
      <c r="B3118" s="141"/>
      <c r="C3118" s="144"/>
      <c r="D3118" s="141"/>
      <c r="E3118" s="144"/>
      <c r="F3118" s="49"/>
    </row>
    <row r="3119" spans="1:6" x14ac:dyDescent="0.3">
      <c r="A3119" s="1004"/>
      <c r="B3119" s="141"/>
      <c r="C3119" s="144"/>
      <c r="D3119" s="141"/>
      <c r="E3119" s="144"/>
      <c r="F3119" s="49"/>
    </row>
    <row r="3120" spans="1:6" x14ac:dyDescent="0.3">
      <c r="A3120" s="1004"/>
      <c r="B3120" s="141"/>
      <c r="C3120" s="144"/>
      <c r="D3120" s="141"/>
      <c r="E3120" s="144"/>
      <c r="F3120" s="49"/>
    </row>
    <row r="3121" spans="1:6" x14ac:dyDescent="0.3">
      <c r="A3121" s="1004"/>
      <c r="B3121" s="141"/>
      <c r="C3121" s="144"/>
      <c r="D3121" s="141"/>
      <c r="E3121" s="144"/>
      <c r="F3121" s="49"/>
    </row>
    <row r="3122" spans="1:6" x14ac:dyDescent="0.3">
      <c r="A3122" s="1004"/>
      <c r="B3122" s="141"/>
      <c r="C3122" s="144"/>
      <c r="D3122" s="141"/>
      <c r="E3122" s="144"/>
      <c r="F3122" s="49"/>
    </row>
    <row r="3123" spans="1:6" x14ac:dyDescent="0.3">
      <c r="A3123" s="1004"/>
      <c r="B3123" s="141"/>
      <c r="C3123" s="144"/>
      <c r="D3123" s="141"/>
      <c r="E3123" s="144"/>
      <c r="F3123" s="49"/>
    </row>
    <row r="3124" spans="1:6" x14ac:dyDescent="0.3">
      <c r="A3124" s="1004"/>
      <c r="B3124" s="141"/>
      <c r="C3124" s="144"/>
      <c r="D3124" s="141"/>
      <c r="E3124" s="144"/>
      <c r="F3124" s="49"/>
    </row>
    <row r="3125" spans="1:6" x14ac:dyDescent="0.3">
      <c r="A3125" s="1004"/>
      <c r="B3125" s="141"/>
      <c r="C3125" s="144"/>
      <c r="D3125" s="141"/>
      <c r="E3125" s="144"/>
      <c r="F3125" s="49"/>
    </row>
    <row r="3126" spans="1:6" x14ac:dyDescent="0.3">
      <c r="A3126" s="1004"/>
      <c r="B3126" s="141"/>
      <c r="C3126" s="144"/>
      <c r="D3126" s="141"/>
      <c r="E3126" s="144"/>
      <c r="F3126" s="49"/>
    </row>
    <row r="3127" spans="1:6" x14ac:dyDescent="0.3">
      <c r="A3127" s="1004"/>
      <c r="B3127" s="141"/>
      <c r="C3127" s="144"/>
      <c r="D3127" s="141"/>
      <c r="E3127" s="144"/>
      <c r="F3127" s="49"/>
    </row>
    <row r="3128" spans="1:6" x14ac:dyDescent="0.3">
      <c r="A3128" s="1004"/>
      <c r="B3128" s="141"/>
      <c r="C3128" s="144"/>
      <c r="D3128" s="141"/>
      <c r="E3128" s="144"/>
      <c r="F3128" s="49"/>
    </row>
    <row r="3129" spans="1:6" x14ac:dyDescent="0.3">
      <c r="A3129" s="1004"/>
      <c r="B3129" s="141"/>
      <c r="C3129" s="144"/>
      <c r="D3129" s="141"/>
      <c r="E3129" s="144"/>
      <c r="F3129" s="49"/>
    </row>
    <row r="3130" spans="1:6" x14ac:dyDescent="0.3">
      <c r="A3130" s="1004"/>
      <c r="B3130" s="141"/>
      <c r="C3130" s="144"/>
      <c r="D3130" s="141"/>
      <c r="E3130" s="144"/>
      <c r="F3130" s="49"/>
    </row>
    <row r="3131" spans="1:6" x14ac:dyDescent="0.3">
      <c r="A3131" s="1004"/>
      <c r="B3131" s="141"/>
      <c r="C3131" s="144"/>
      <c r="D3131" s="141"/>
      <c r="E3131" s="144"/>
      <c r="F3131" s="49"/>
    </row>
    <row r="3132" spans="1:6" x14ac:dyDescent="0.3">
      <c r="A3132" s="1349" t="s">
        <v>127</v>
      </c>
      <c r="B3132" s="1349"/>
      <c r="C3132" s="1349"/>
      <c r="D3132" s="1349"/>
      <c r="E3132" s="1349"/>
      <c r="F3132" s="1349"/>
    </row>
    <row r="3133" spans="1:6" x14ac:dyDescent="0.3">
      <c r="A3133" s="1350" t="s">
        <v>415</v>
      </c>
      <c r="B3133" s="1350"/>
      <c r="C3133" s="1350"/>
      <c r="D3133" s="1350"/>
      <c r="E3133" s="1350"/>
      <c r="F3133" s="1350"/>
    </row>
    <row r="3134" spans="1:6" x14ac:dyDescent="0.3">
      <c r="A3134" s="1350" t="s">
        <v>45</v>
      </c>
      <c r="B3134" s="1350"/>
      <c r="C3134" s="1350"/>
      <c r="D3134" s="1350"/>
      <c r="E3134" s="1350"/>
      <c r="F3134" s="1350"/>
    </row>
    <row r="3135" spans="1:6" x14ac:dyDescent="0.3">
      <c r="A3135" s="110" t="s">
        <v>534</v>
      </c>
      <c r="B3135" s="49"/>
      <c r="C3135" s="553"/>
      <c r="D3135" s="553"/>
      <c r="E3135" s="553"/>
      <c r="F3135" s="553"/>
    </row>
    <row r="3136" spans="1:6" x14ac:dyDescent="0.3">
      <c r="A3136" s="110" t="s">
        <v>535</v>
      </c>
      <c r="B3136" s="49"/>
      <c r="C3136" s="553"/>
      <c r="D3136" s="553"/>
      <c r="E3136" s="553"/>
      <c r="F3136" s="553"/>
    </row>
    <row r="3137" spans="1:6" x14ac:dyDescent="0.3">
      <c r="A3137" s="110" t="s">
        <v>536</v>
      </c>
      <c r="B3137" s="49"/>
      <c r="C3137" s="553"/>
      <c r="D3137" s="553"/>
      <c r="E3137" s="553"/>
      <c r="F3137" s="553"/>
    </row>
    <row r="3138" spans="1:6" x14ac:dyDescent="0.3">
      <c r="A3138" s="176" t="s">
        <v>582</v>
      </c>
      <c r="B3138" s="49"/>
      <c r="C3138" s="553"/>
      <c r="D3138" s="553"/>
      <c r="E3138" s="553"/>
      <c r="F3138" s="553"/>
    </row>
    <row r="3139" spans="1:6" x14ac:dyDescent="0.3">
      <c r="A3139" s="49" t="s">
        <v>545</v>
      </c>
      <c r="B3139" s="22"/>
      <c r="C3139" s="22"/>
      <c r="D3139" s="22"/>
      <c r="E3139" s="49" t="s">
        <v>1508</v>
      </c>
      <c r="F3139" s="22"/>
    </row>
    <row r="3140" spans="1:6" x14ac:dyDescent="0.3">
      <c r="A3140" s="49" t="s">
        <v>46</v>
      </c>
      <c r="B3140" s="22"/>
      <c r="C3140" s="22"/>
      <c r="D3140" s="22"/>
      <c r="E3140" s="22"/>
      <c r="F3140" s="22"/>
    </row>
    <row r="3141" spans="1:6" x14ac:dyDescent="0.3">
      <c r="A3141" s="45"/>
      <c r="B3141" s="560" t="s">
        <v>17</v>
      </c>
      <c r="C3141" s="1260" t="s">
        <v>416</v>
      </c>
      <c r="D3141" s="1267"/>
      <c r="E3141" s="1261"/>
      <c r="F3141" s="62"/>
    </row>
    <row r="3142" spans="1:6" x14ac:dyDescent="0.3">
      <c r="A3142" s="63" t="s">
        <v>47</v>
      </c>
      <c r="B3142" s="561" t="s">
        <v>113</v>
      </c>
      <c r="C3142" s="45" t="s">
        <v>114</v>
      </c>
      <c r="D3142" s="45" t="s">
        <v>115</v>
      </c>
      <c r="E3142" s="45" t="s">
        <v>116</v>
      </c>
      <c r="F3142" s="64" t="s">
        <v>48</v>
      </c>
    </row>
    <row r="3143" spans="1:6" x14ac:dyDescent="0.3">
      <c r="A3143" s="562"/>
      <c r="B3143" s="561" t="s">
        <v>188</v>
      </c>
      <c r="C3143" s="46" t="s">
        <v>117</v>
      </c>
      <c r="D3143" s="46" t="s">
        <v>118</v>
      </c>
      <c r="E3143" s="46" t="s">
        <v>119</v>
      </c>
      <c r="F3143" s="563"/>
    </row>
    <row r="3144" spans="1:6" ht="19.5" thickBot="1" x14ac:dyDescent="0.35">
      <c r="A3144" s="564" t="s">
        <v>540</v>
      </c>
      <c r="B3144" s="74">
        <v>7000</v>
      </c>
      <c r="C3144" s="74" t="s">
        <v>431</v>
      </c>
      <c r="D3144" s="74">
        <f>D3145+D3149</f>
        <v>25000</v>
      </c>
      <c r="E3144" s="74" t="s">
        <v>431</v>
      </c>
      <c r="F3144" s="565"/>
    </row>
    <row r="3145" spans="1:6" ht="19.5" thickTop="1" x14ac:dyDescent="0.3">
      <c r="A3145" s="566" t="s">
        <v>541</v>
      </c>
      <c r="B3145" s="167">
        <v>7000</v>
      </c>
      <c r="C3145" s="75"/>
      <c r="D3145" s="168">
        <v>21500</v>
      </c>
      <c r="E3145" s="168"/>
      <c r="F3145" s="567" t="s">
        <v>431</v>
      </c>
    </row>
    <row r="3146" spans="1:6" ht="37.5" x14ac:dyDescent="0.3">
      <c r="A3146" s="990" t="s">
        <v>693</v>
      </c>
      <c r="B3146" s="177"/>
      <c r="C3146" s="177"/>
      <c r="D3146" s="178">
        <v>21500</v>
      </c>
      <c r="E3146" s="179"/>
      <c r="F3146" s="180" t="s">
        <v>2172</v>
      </c>
    </row>
    <row r="3147" spans="1:6" ht="37.5" x14ac:dyDescent="0.3">
      <c r="A3147" s="991"/>
      <c r="B3147" s="899"/>
      <c r="C3147" s="899"/>
      <c r="D3147" s="992"/>
      <c r="E3147" s="80"/>
      <c r="F3147" s="993" t="s">
        <v>2173</v>
      </c>
    </row>
    <row r="3148" spans="1:6" x14ac:dyDescent="0.3">
      <c r="A3148" s="987"/>
      <c r="B3148" s="118"/>
      <c r="C3148" s="118"/>
      <c r="D3148" s="988"/>
      <c r="E3148" s="208"/>
      <c r="F3148" s="989" t="s">
        <v>2171</v>
      </c>
    </row>
    <row r="3149" spans="1:6" x14ac:dyDescent="0.3">
      <c r="A3149" s="566" t="s">
        <v>694</v>
      </c>
      <c r="B3149" s="75"/>
      <c r="C3149" s="75"/>
      <c r="D3149" s="168">
        <f>D3150</f>
        <v>3500</v>
      </c>
      <c r="E3149" s="168"/>
      <c r="F3149" s="567" t="s">
        <v>431</v>
      </c>
    </row>
    <row r="3150" spans="1:6" x14ac:dyDescent="0.3">
      <c r="A3150" s="562" t="s">
        <v>695</v>
      </c>
      <c r="B3150" s="181"/>
      <c r="C3150" s="181"/>
      <c r="D3150" s="179">
        <v>3500</v>
      </c>
      <c r="E3150" s="179"/>
      <c r="F3150" s="613" t="s">
        <v>546</v>
      </c>
    </row>
    <row r="3151" spans="1:6" x14ac:dyDescent="0.3">
      <c r="A3151" s="571"/>
      <c r="B3151" s="76"/>
      <c r="C3151" s="76"/>
      <c r="D3151" s="77"/>
      <c r="E3151" s="77"/>
      <c r="F3151" s="613" t="s">
        <v>547</v>
      </c>
    </row>
    <row r="3152" spans="1:6" x14ac:dyDescent="0.3">
      <c r="A3152" s="571"/>
      <c r="B3152" s="76"/>
      <c r="C3152" s="76"/>
      <c r="D3152" s="77"/>
      <c r="E3152" s="77"/>
      <c r="F3152" s="613" t="s">
        <v>696</v>
      </c>
    </row>
    <row r="3153" spans="1:6" x14ac:dyDescent="0.3">
      <c r="A3153" s="571"/>
      <c r="B3153" s="76"/>
      <c r="C3153" s="76"/>
      <c r="D3153" s="77"/>
      <c r="E3153" s="77"/>
      <c r="F3153" s="613" t="s">
        <v>697</v>
      </c>
    </row>
    <row r="3154" spans="1:6" x14ac:dyDescent="0.3">
      <c r="A3154" s="571"/>
      <c r="B3154" s="76"/>
      <c r="C3154" s="76"/>
      <c r="D3154" s="77"/>
      <c r="E3154" s="77"/>
      <c r="F3154" s="613" t="s">
        <v>548</v>
      </c>
    </row>
    <row r="3155" spans="1:6" x14ac:dyDescent="0.3">
      <c r="A3155" s="571"/>
      <c r="B3155" s="76"/>
      <c r="C3155" s="76"/>
      <c r="D3155" s="77"/>
      <c r="E3155" s="77"/>
      <c r="F3155" s="613" t="s">
        <v>549</v>
      </c>
    </row>
    <row r="3156" spans="1:6" x14ac:dyDescent="0.3">
      <c r="A3156" s="571"/>
      <c r="B3156" s="76"/>
      <c r="C3156" s="76"/>
      <c r="D3156" s="77"/>
      <c r="E3156" s="77"/>
      <c r="F3156" s="613" t="s">
        <v>550</v>
      </c>
    </row>
    <row r="3157" spans="1:6" x14ac:dyDescent="0.3">
      <c r="A3157" s="571"/>
      <c r="B3157" s="76"/>
      <c r="C3157" s="76"/>
      <c r="D3157" s="77"/>
      <c r="E3157" s="77"/>
      <c r="F3157" s="613" t="s">
        <v>698</v>
      </c>
    </row>
    <row r="3158" spans="1:6" x14ac:dyDescent="0.3">
      <c r="A3158" s="571"/>
      <c r="B3158" s="76"/>
      <c r="C3158" s="76"/>
      <c r="D3158" s="77"/>
      <c r="E3158" s="77"/>
      <c r="F3158" s="613" t="s">
        <v>551</v>
      </c>
    </row>
    <row r="3159" spans="1:6" x14ac:dyDescent="0.3">
      <c r="A3159" s="571"/>
      <c r="B3159" s="76"/>
      <c r="C3159" s="76"/>
      <c r="D3159" s="77"/>
      <c r="E3159" s="77"/>
      <c r="F3159" s="613" t="s">
        <v>552</v>
      </c>
    </row>
    <row r="3160" spans="1:6" x14ac:dyDescent="0.3">
      <c r="A3160" s="571"/>
      <c r="B3160" s="76"/>
      <c r="C3160" s="76"/>
      <c r="D3160" s="77"/>
      <c r="E3160" s="77"/>
      <c r="F3160" s="613" t="s">
        <v>1119</v>
      </c>
    </row>
    <row r="3161" spans="1:6" x14ac:dyDescent="0.3">
      <c r="A3161" s="571"/>
      <c r="B3161" s="76"/>
      <c r="C3161" s="76"/>
      <c r="D3161" s="77"/>
      <c r="E3161" s="77"/>
      <c r="F3161" s="613"/>
    </row>
    <row r="3162" spans="1:6" x14ac:dyDescent="0.3">
      <c r="A3162" s="571"/>
      <c r="B3162" s="76"/>
      <c r="C3162" s="76"/>
      <c r="D3162" s="77"/>
      <c r="E3162" s="77"/>
      <c r="F3162" s="613"/>
    </row>
    <row r="3163" spans="1:6" x14ac:dyDescent="0.3">
      <c r="A3163" s="571"/>
      <c r="B3163" s="76"/>
      <c r="C3163" s="76"/>
      <c r="D3163" s="77"/>
      <c r="E3163" s="77"/>
      <c r="F3163" s="613"/>
    </row>
    <row r="3164" spans="1:6" s="994" customFormat="1" x14ac:dyDescent="0.3">
      <c r="A3164" s="571"/>
      <c r="B3164" s="76"/>
      <c r="C3164" s="76"/>
      <c r="D3164" s="77"/>
      <c r="E3164" s="77"/>
      <c r="F3164" s="613"/>
    </row>
    <row r="3165" spans="1:6" x14ac:dyDescent="0.3">
      <c r="A3165" s="571"/>
      <c r="B3165" s="76"/>
      <c r="C3165" s="76"/>
      <c r="D3165" s="77"/>
      <c r="E3165" s="77"/>
      <c r="F3165" s="613"/>
    </row>
    <row r="3166" spans="1:6" x14ac:dyDescent="0.3">
      <c r="A3166" s="571"/>
      <c r="B3166" s="76"/>
      <c r="C3166" s="76"/>
      <c r="D3166" s="77"/>
      <c r="E3166" s="77"/>
      <c r="F3166" s="613"/>
    </row>
    <row r="3167" spans="1:6" x14ac:dyDescent="0.3">
      <c r="A3167" s="571"/>
      <c r="B3167" s="76"/>
      <c r="C3167" s="76"/>
      <c r="D3167" s="77"/>
      <c r="E3167" s="77"/>
      <c r="F3167" s="613" t="s">
        <v>431</v>
      </c>
    </row>
    <row r="3168" spans="1:6" x14ac:dyDescent="0.3">
      <c r="A3168" s="571"/>
      <c r="B3168" s="76"/>
      <c r="C3168" s="76"/>
      <c r="D3168" s="77"/>
      <c r="E3168" s="77"/>
      <c r="F3168" s="613" t="s">
        <v>431</v>
      </c>
    </row>
    <row r="3169" spans="1:6" x14ac:dyDescent="0.3">
      <c r="A3169" s="571"/>
      <c r="B3169" s="76"/>
      <c r="C3169" s="76"/>
      <c r="D3169" s="77"/>
      <c r="E3169" s="77"/>
      <c r="F3169" s="613" t="s">
        <v>431</v>
      </c>
    </row>
    <row r="3170" spans="1:6" x14ac:dyDescent="0.3">
      <c r="A3170" s="571"/>
      <c r="B3170" s="76"/>
      <c r="C3170" s="76"/>
      <c r="D3170" s="77"/>
      <c r="E3170" s="77"/>
      <c r="F3170" s="613" t="s">
        <v>431</v>
      </c>
    </row>
    <row r="3171" spans="1:6" x14ac:dyDescent="0.3">
      <c r="A3171" s="571"/>
      <c r="B3171" s="76"/>
      <c r="C3171" s="76"/>
      <c r="D3171" s="77"/>
      <c r="E3171" s="77"/>
      <c r="F3171" s="613" t="s">
        <v>431</v>
      </c>
    </row>
    <row r="3172" spans="1:6" x14ac:dyDescent="0.3">
      <c r="A3172" s="65" t="s">
        <v>6</v>
      </c>
      <c r="B3172" s="83">
        <v>7000</v>
      </c>
      <c r="C3172" s="75" t="s">
        <v>431</v>
      </c>
      <c r="D3172" s="83">
        <v>25000</v>
      </c>
      <c r="E3172" s="75" t="s">
        <v>431</v>
      </c>
      <c r="F3172" s="584"/>
    </row>
    <row r="3173" spans="1:6" x14ac:dyDescent="0.3">
      <c r="A3173" s="553"/>
      <c r="B3173" s="141"/>
      <c r="C3173" s="144"/>
      <c r="D3173" s="141"/>
      <c r="E3173" s="144"/>
      <c r="F3173" s="49"/>
    </row>
    <row r="3174" spans="1:6" x14ac:dyDescent="0.3">
      <c r="A3174" s="553"/>
      <c r="B3174" s="141"/>
      <c r="C3174" s="144"/>
      <c r="D3174" s="141"/>
      <c r="E3174" s="144"/>
      <c r="F3174" s="49"/>
    </row>
    <row r="3175" spans="1:6" x14ac:dyDescent="0.3">
      <c r="A3175" s="553"/>
      <c r="B3175" s="141"/>
      <c r="C3175" s="144"/>
      <c r="D3175" s="141"/>
      <c r="E3175" s="144"/>
      <c r="F3175" s="49"/>
    </row>
    <row r="3176" spans="1:6" x14ac:dyDescent="0.3">
      <c r="A3176" s="985"/>
      <c r="B3176" s="141"/>
      <c r="C3176" s="144"/>
      <c r="D3176" s="141"/>
      <c r="E3176" s="144"/>
      <c r="F3176" s="49"/>
    </row>
    <row r="3177" spans="1:6" x14ac:dyDescent="0.3">
      <c r="A3177" s="985"/>
      <c r="B3177" s="141"/>
      <c r="C3177" s="144"/>
      <c r="D3177" s="141"/>
      <c r="E3177" s="144"/>
      <c r="F3177" s="49"/>
    </row>
    <row r="3178" spans="1:6" x14ac:dyDescent="0.3">
      <c r="A3178" s="553"/>
      <c r="B3178" s="141"/>
      <c r="C3178" s="144"/>
      <c r="D3178" s="141"/>
      <c r="E3178" s="144"/>
      <c r="F3178" s="49"/>
    </row>
    <row r="3179" spans="1:6" x14ac:dyDescent="0.3">
      <c r="A3179" s="553"/>
      <c r="B3179" s="141"/>
      <c r="C3179" s="144"/>
      <c r="D3179" s="141"/>
      <c r="E3179" s="144"/>
      <c r="F3179" s="49"/>
    </row>
    <row r="3180" spans="1:6" x14ac:dyDescent="0.3">
      <c r="A3180" s="1349" t="s">
        <v>127</v>
      </c>
      <c r="B3180" s="1349"/>
      <c r="C3180" s="1349"/>
      <c r="D3180" s="1349"/>
      <c r="E3180" s="1349"/>
      <c r="F3180" s="1349"/>
    </row>
    <row r="3181" spans="1:6" x14ac:dyDescent="0.3">
      <c r="A3181" s="1350" t="s">
        <v>415</v>
      </c>
      <c r="B3181" s="1350"/>
      <c r="C3181" s="1350"/>
      <c r="D3181" s="1350"/>
      <c r="E3181" s="1350"/>
      <c r="F3181" s="1350"/>
    </row>
    <row r="3182" spans="1:6" x14ac:dyDescent="0.3">
      <c r="A3182" s="1350" t="s">
        <v>45</v>
      </c>
      <c r="B3182" s="1350"/>
      <c r="C3182" s="1350"/>
      <c r="D3182" s="1350"/>
      <c r="E3182" s="1350"/>
      <c r="F3182" s="1350"/>
    </row>
    <row r="3183" spans="1:6" x14ac:dyDescent="0.3">
      <c r="A3183" s="110" t="s">
        <v>534</v>
      </c>
      <c r="B3183" s="49"/>
      <c r="C3183" s="553"/>
      <c r="D3183" s="553"/>
      <c r="E3183" s="553"/>
      <c r="F3183" s="553"/>
    </row>
    <row r="3184" spans="1:6" x14ac:dyDescent="0.3">
      <c r="A3184" s="110" t="s">
        <v>535</v>
      </c>
      <c r="B3184" s="49"/>
      <c r="C3184" s="553"/>
      <c r="D3184" s="553"/>
      <c r="E3184" s="553"/>
      <c r="F3184" s="553"/>
    </row>
    <row r="3185" spans="1:6" x14ac:dyDescent="0.3">
      <c r="A3185" s="110" t="s">
        <v>536</v>
      </c>
      <c r="B3185" s="49"/>
      <c r="C3185" s="553"/>
      <c r="D3185" s="553"/>
      <c r="E3185" s="553"/>
      <c r="F3185" s="553"/>
    </row>
    <row r="3186" spans="1:6" x14ac:dyDescent="0.3">
      <c r="A3186" s="110" t="s">
        <v>581</v>
      </c>
      <c r="B3186" s="49"/>
      <c r="C3186" s="553"/>
      <c r="D3186" s="553"/>
      <c r="E3186" s="553"/>
      <c r="F3186" s="553"/>
    </row>
    <row r="3187" spans="1:6" x14ac:dyDescent="0.3">
      <c r="A3187" s="49" t="s">
        <v>553</v>
      </c>
      <c r="B3187" s="22"/>
      <c r="C3187" s="22"/>
      <c r="D3187" s="22"/>
      <c r="E3187" s="49" t="s">
        <v>1466</v>
      </c>
      <c r="F3187" s="22"/>
    </row>
    <row r="3188" spans="1:6" x14ac:dyDescent="0.3">
      <c r="A3188" s="49" t="s">
        <v>46</v>
      </c>
      <c r="B3188" s="22"/>
      <c r="C3188" s="22"/>
      <c r="D3188" s="22"/>
      <c r="E3188" s="22"/>
      <c r="F3188" s="22"/>
    </row>
    <row r="3189" spans="1:6" x14ac:dyDescent="0.3">
      <c r="A3189" s="45"/>
      <c r="B3189" s="560" t="s">
        <v>17</v>
      </c>
      <c r="C3189" s="1260" t="s">
        <v>416</v>
      </c>
      <c r="D3189" s="1267"/>
      <c r="E3189" s="1261"/>
      <c r="F3189" s="62"/>
    </row>
    <row r="3190" spans="1:6" x14ac:dyDescent="0.3">
      <c r="A3190" s="63" t="s">
        <v>47</v>
      </c>
      <c r="B3190" s="561" t="s">
        <v>113</v>
      </c>
      <c r="C3190" s="45" t="s">
        <v>114</v>
      </c>
      <c r="D3190" s="45" t="s">
        <v>115</v>
      </c>
      <c r="E3190" s="45" t="s">
        <v>116</v>
      </c>
      <c r="F3190" s="64" t="s">
        <v>48</v>
      </c>
    </row>
    <row r="3191" spans="1:6" x14ac:dyDescent="0.3">
      <c r="A3191" s="562"/>
      <c r="B3191" s="561" t="s">
        <v>188</v>
      </c>
      <c r="C3191" s="46" t="s">
        <v>117</v>
      </c>
      <c r="D3191" s="46" t="s">
        <v>118</v>
      </c>
      <c r="E3191" s="46" t="s">
        <v>119</v>
      </c>
      <c r="F3191" s="563"/>
    </row>
    <row r="3192" spans="1:6" ht="19.5" thickBot="1" x14ac:dyDescent="0.35">
      <c r="A3192" s="564" t="s">
        <v>540</v>
      </c>
      <c r="B3192" s="74">
        <v>82500</v>
      </c>
      <c r="C3192" s="74" t="s">
        <v>431</v>
      </c>
      <c r="D3192" s="74">
        <f>D3193+D3198+D3209</f>
        <v>312000</v>
      </c>
      <c r="E3192" s="74" t="s">
        <v>431</v>
      </c>
      <c r="F3192" s="565"/>
    </row>
    <row r="3193" spans="1:6" ht="19.5" thickTop="1" x14ac:dyDescent="0.3">
      <c r="A3193" s="680" t="s">
        <v>554</v>
      </c>
      <c r="B3193" s="167">
        <v>82500</v>
      </c>
      <c r="C3193" s="167"/>
      <c r="D3193" s="182">
        <f>D3194</f>
        <v>90000</v>
      </c>
      <c r="E3193" s="182"/>
      <c r="F3193" s="681" t="s">
        <v>431</v>
      </c>
    </row>
    <row r="3194" spans="1:6" x14ac:dyDescent="0.3">
      <c r="A3194" s="574" t="s">
        <v>555</v>
      </c>
      <c r="B3194" s="81">
        <v>82500</v>
      </c>
      <c r="C3194" s="81" t="s">
        <v>431</v>
      </c>
      <c r="D3194" s="81">
        <f>82500+7500</f>
        <v>90000</v>
      </c>
      <c r="E3194" s="81" t="s">
        <v>431</v>
      </c>
      <c r="F3194" s="613" t="s">
        <v>795</v>
      </c>
    </row>
    <row r="3195" spans="1:6" x14ac:dyDescent="0.3">
      <c r="A3195" s="562"/>
      <c r="B3195" s="181"/>
      <c r="C3195" s="181"/>
      <c r="D3195" s="179"/>
      <c r="E3195" s="179"/>
      <c r="F3195" s="613" t="s">
        <v>2175</v>
      </c>
    </row>
    <row r="3196" spans="1:6" x14ac:dyDescent="0.3">
      <c r="A3196" s="562"/>
      <c r="B3196" s="181"/>
      <c r="C3196" s="181"/>
      <c r="D3196" s="179"/>
      <c r="E3196" s="179"/>
      <c r="F3196" s="29" t="s">
        <v>2174</v>
      </c>
    </row>
    <row r="3197" spans="1:6" x14ac:dyDescent="0.3">
      <c r="A3197" s="571"/>
      <c r="B3197" s="76"/>
      <c r="C3197" s="76"/>
      <c r="D3197" s="77"/>
      <c r="E3197" s="77"/>
      <c r="F3197" s="563" t="s">
        <v>431</v>
      </c>
    </row>
    <row r="3198" spans="1:6" x14ac:dyDescent="0.3">
      <c r="A3198" s="566" t="s">
        <v>590</v>
      </c>
      <c r="B3198" s="75" t="s">
        <v>580</v>
      </c>
      <c r="C3198" s="75"/>
      <c r="D3198" s="168">
        <f>132000+20000+50000</f>
        <v>202000</v>
      </c>
      <c r="E3198" s="168"/>
      <c r="F3198" s="567" t="s">
        <v>431</v>
      </c>
    </row>
    <row r="3199" spans="1:6" x14ac:dyDescent="0.3">
      <c r="A3199" s="562" t="s">
        <v>634</v>
      </c>
      <c r="B3199" s="181"/>
      <c r="C3199" s="181"/>
      <c r="D3199" s="179">
        <v>202000</v>
      </c>
      <c r="E3199" s="179"/>
      <c r="F3199" s="567" t="s">
        <v>796</v>
      </c>
    </row>
    <row r="3200" spans="1:6" x14ac:dyDescent="0.3">
      <c r="A3200" s="571"/>
      <c r="B3200" s="76"/>
      <c r="C3200" s="76"/>
      <c r="D3200" s="77"/>
      <c r="E3200" s="77"/>
      <c r="F3200" s="613" t="s">
        <v>794</v>
      </c>
    </row>
    <row r="3201" spans="1:6" x14ac:dyDescent="0.3">
      <c r="A3201" s="571"/>
      <c r="B3201" s="76"/>
      <c r="C3201" s="76"/>
      <c r="D3201" s="77"/>
      <c r="E3201" s="77"/>
      <c r="F3201" s="613" t="s">
        <v>797</v>
      </c>
    </row>
    <row r="3202" spans="1:6" x14ac:dyDescent="0.3">
      <c r="A3202" s="571"/>
      <c r="B3202" s="76"/>
      <c r="C3202" s="76"/>
      <c r="D3202" s="77"/>
      <c r="E3202" s="77"/>
      <c r="F3202" s="613" t="s">
        <v>798</v>
      </c>
    </row>
    <row r="3203" spans="1:6" x14ac:dyDescent="0.3">
      <c r="A3203" s="571"/>
      <c r="B3203" s="76"/>
      <c r="C3203" s="76"/>
      <c r="D3203" s="77"/>
      <c r="E3203" s="77"/>
      <c r="F3203" s="613" t="s">
        <v>799</v>
      </c>
    </row>
    <row r="3204" spans="1:6" x14ac:dyDescent="0.3">
      <c r="A3204" s="571"/>
      <c r="B3204" s="76"/>
      <c r="C3204" s="76"/>
      <c r="D3204" s="77"/>
      <c r="E3204" s="77"/>
      <c r="F3204" s="613" t="s">
        <v>800</v>
      </c>
    </row>
    <row r="3205" spans="1:6" x14ac:dyDescent="0.3">
      <c r="A3205" s="571"/>
      <c r="B3205" s="76"/>
      <c r="C3205" s="76"/>
      <c r="D3205" s="77"/>
      <c r="E3205" s="77"/>
      <c r="F3205" s="613" t="s">
        <v>801</v>
      </c>
    </row>
    <row r="3206" spans="1:6" x14ac:dyDescent="0.3">
      <c r="A3206" s="571"/>
      <c r="B3206" s="76"/>
      <c r="C3206" s="76"/>
      <c r="D3206" s="77"/>
      <c r="E3206" s="77"/>
      <c r="F3206" s="613" t="s">
        <v>802</v>
      </c>
    </row>
    <row r="3207" spans="1:6" x14ac:dyDescent="0.3">
      <c r="A3207" s="571"/>
      <c r="B3207" s="76"/>
      <c r="C3207" s="76"/>
      <c r="D3207" s="77"/>
      <c r="E3207" s="77"/>
      <c r="F3207" s="613" t="s">
        <v>803</v>
      </c>
    </row>
    <row r="3208" spans="1:6" x14ac:dyDescent="0.3">
      <c r="A3208" s="571"/>
      <c r="B3208" s="76"/>
      <c r="C3208" s="76"/>
      <c r="D3208" s="77"/>
      <c r="E3208" s="77"/>
      <c r="F3208" s="613"/>
    </row>
    <row r="3209" spans="1:6" x14ac:dyDescent="0.3">
      <c r="A3209" s="566" t="s">
        <v>596</v>
      </c>
      <c r="B3209" s="75" t="s">
        <v>580</v>
      </c>
      <c r="C3209" s="75"/>
      <c r="D3209" s="168">
        <v>20000</v>
      </c>
      <c r="E3209" s="168"/>
      <c r="F3209" s="567" t="s">
        <v>431</v>
      </c>
    </row>
    <row r="3210" spans="1:6" x14ac:dyDescent="0.3">
      <c r="A3210" s="571" t="s">
        <v>804</v>
      </c>
      <c r="B3210" s="76"/>
      <c r="C3210" s="76"/>
      <c r="D3210" s="77">
        <v>20000</v>
      </c>
      <c r="E3210" s="77"/>
      <c r="F3210" s="29" t="s">
        <v>806</v>
      </c>
    </row>
    <row r="3211" spans="1:6" x14ac:dyDescent="0.3">
      <c r="A3211" s="571" t="s">
        <v>805</v>
      </c>
      <c r="B3211" s="76"/>
      <c r="C3211" s="76"/>
      <c r="D3211" s="77"/>
      <c r="E3211" s="77"/>
      <c r="F3211" s="29" t="s">
        <v>807</v>
      </c>
    </row>
    <row r="3212" spans="1:6" x14ac:dyDescent="0.3">
      <c r="A3212" s="571"/>
      <c r="B3212" s="76"/>
      <c r="C3212" s="76"/>
      <c r="D3212" s="77"/>
      <c r="E3212" s="77"/>
      <c r="F3212" s="29"/>
    </row>
    <row r="3213" spans="1:6" x14ac:dyDescent="0.3">
      <c r="A3213" s="571"/>
      <c r="B3213" s="76"/>
      <c r="C3213" s="76"/>
      <c r="D3213" s="77"/>
      <c r="E3213" s="77"/>
      <c r="F3213" s="29"/>
    </row>
    <row r="3214" spans="1:6" x14ac:dyDescent="0.3">
      <c r="A3214" s="571"/>
      <c r="B3214" s="76"/>
      <c r="C3214" s="76"/>
      <c r="D3214" s="77"/>
      <c r="E3214" s="77"/>
      <c r="F3214" s="29"/>
    </row>
    <row r="3215" spans="1:6" x14ac:dyDescent="0.3">
      <c r="A3215" s="571"/>
      <c r="B3215" s="76"/>
      <c r="C3215" s="76"/>
      <c r="D3215" s="77"/>
      <c r="E3215" s="77"/>
      <c r="F3215" s="572"/>
    </row>
    <row r="3216" spans="1:6" x14ac:dyDescent="0.3">
      <c r="A3216" s="65" t="s">
        <v>6</v>
      </c>
      <c r="B3216" s="83">
        <v>82500</v>
      </c>
      <c r="C3216" s="75" t="s">
        <v>431</v>
      </c>
      <c r="D3216" s="83">
        <f>D3192</f>
        <v>312000</v>
      </c>
      <c r="E3216" s="75" t="s">
        <v>431</v>
      </c>
      <c r="F3216" s="584"/>
    </row>
    <row r="3217" spans="1:6" x14ac:dyDescent="0.3">
      <c r="A3217" s="553"/>
      <c r="B3217" s="141"/>
      <c r="C3217" s="144"/>
      <c r="D3217" s="141"/>
      <c r="E3217" s="144"/>
      <c r="F3217" s="49"/>
    </row>
    <row r="3218" spans="1:6" x14ac:dyDescent="0.3">
      <c r="A3218" s="1004"/>
      <c r="B3218" s="141"/>
      <c r="C3218" s="144"/>
      <c r="D3218" s="141"/>
      <c r="E3218" s="144"/>
      <c r="F3218" s="49"/>
    </row>
    <row r="3219" spans="1:6" x14ac:dyDescent="0.3">
      <c r="A3219" s="1004"/>
      <c r="B3219" s="141"/>
      <c r="C3219" s="144"/>
      <c r="D3219" s="141"/>
      <c r="E3219" s="144"/>
      <c r="F3219" s="49"/>
    </row>
    <row r="3220" spans="1:6" x14ac:dyDescent="0.3">
      <c r="A3220" s="1004"/>
      <c r="B3220" s="141"/>
      <c r="C3220" s="144"/>
      <c r="D3220" s="141"/>
      <c r="E3220" s="144"/>
      <c r="F3220" s="49"/>
    </row>
    <row r="3221" spans="1:6" x14ac:dyDescent="0.3">
      <c r="A3221" s="1004"/>
      <c r="B3221" s="141"/>
      <c r="C3221" s="144"/>
      <c r="D3221" s="141"/>
      <c r="E3221" s="144"/>
      <c r="F3221" s="49"/>
    </row>
    <row r="3222" spans="1:6" x14ac:dyDescent="0.3">
      <c r="A3222" s="1004"/>
      <c r="B3222" s="141"/>
      <c r="C3222" s="144"/>
      <c r="D3222" s="141"/>
      <c r="E3222" s="144"/>
      <c r="F3222" s="49"/>
    </row>
    <row r="3223" spans="1:6" x14ac:dyDescent="0.3">
      <c r="A3223" s="1004"/>
      <c r="B3223" s="141"/>
      <c r="C3223" s="144"/>
      <c r="D3223" s="141"/>
      <c r="E3223" s="144"/>
      <c r="F3223" s="49"/>
    </row>
    <row r="3224" spans="1:6" x14ac:dyDescent="0.3">
      <c r="A3224" s="1004"/>
      <c r="B3224" s="141"/>
      <c r="C3224" s="144"/>
      <c r="D3224" s="141"/>
      <c r="E3224" s="144"/>
      <c r="F3224" s="49"/>
    </row>
    <row r="3225" spans="1:6" x14ac:dyDescent="0.3">
      <c r="A3225" s="1004"/>
      <c r="B3225" s="141"/>
      <c r="C3225" s="144"/>
      <c r="D3225" s="141"/>
      <c r="E3225" s="144"/>
      <c r="F3225" s="49"/>
    </row>
    <row r="3226" spans="1:6" x14ac:dyDescent="0.3">
      <c r="A3226" s="553"/>
      <c r="B3226" s="141"/>
      <c r="C3226" s="144"/>
      <c r="D3226" s="141"/>
      <c r="E3226" s="144"/>
      <c r="F3226" s="49"/>
    </row>
    <row r="3227" spans="1:6" x14ac:dyDescent="0.3">
      <c r="A3227" s="553"/>
      <c r="B3227" s="141"/>
      <c r="C3227" s="144"/>
      <c r="D3227" s="141"/>
      <c r="E3227" s="144"/>
      <c r="F3227" s="49"/>
    </row>
    <row r="3228" spans="1:6" x14ac:dyDescent="0.3">
      <c r="A3228" s="553"/>
      <c r="B3228" s="141"/>
      <c r="C3228" s="144"/>
      <c r="D3228" s="141"/>
      <c r="E3228" s="144"/>
      <c r="F3228" s="49"/>
    </row>
    <row r="3229" spans="1:6" x14ac:dyDescent="0.3">
      <c r="A3229" s="1349" t="s">
        <v>127</v>
      </c>
      <c r="B3229" s="1349"/>
      <c r="C3229" s="1349"/>
      <c r="D3229" s="1349"/>
      <c r="E3229" s="1349"/>
      <c r="F3229" s="1349"/>
    </row>
    <row r="3230" spans="1:6" x14ac:dyDescent="0.3">
      <c r="A3230" s="1350" t="s">
        <v>415</v>
      </c>
      <c r="B3230" s="1350"/>
      <c r="C3230" s="1350"/>
      <c r="D3230" s="1350"/>
      <c r="E3230" s="1350"/>
      <c r="F3230" s="1350"/>
    </row>
    <row r="3231" spans="1:6" x14ac:dyDescent="0.3">
      <c r="A3231" s="1350" t="s">
        <v>45</v>
      </c>
      <c r="B3231" s="1350"/>
      <c r="C3231" s="1350"/>
      <c r="D3231" s="1350"/>
      <c r="E3231" s="1350"/>
      <c r="F3231" s="1350"/>
    </row>
    <row r="3232" spans="1:6" x14ac:dyDescent="0.3">
      <c r="A3232" s="110" t="s">
        <v>534</v>
      </c>
      <c r="B3232" s="49"/>
      <c r="C3232" s="553"/>
      <c r="D3232" s="553"/>
      <c r="E3232" s="553"/>
      <c r="F3232" s="553"/>
    </row>
    <row r="3233" spans="1:6" x14ac:dyDescent="0.3">
      <c r="A3233" s="110" t="s">
        <v>535</v>
      </c>
      <c r="B3233" s="49"/>
      <c r="C3233" s="553"/>
      <c r="D3233" s="553"/>
      <c r="E3233" s="553"/>
      <c r="F3233" s="553"/>
    </row>
    <row r="3234" spans="1:6" x14ac:dyDescent="0.3">
      <c r="A3234" s="110" t="s">
        <v>536</v>
      </c>
      <c r="B3234" s="49"/>
      <c r="C3234" s="553"/>
      <c r="D3234" s="553"/>
      <c r="E3234" s="553"/>
      <c r="F3234" s="553"/>
    </row>
    <row r="3235" spans="1:6" x14ac:dyDescent="0.3">
      <c r="A3235" s="110" t="s">
        <v>581</v>
      </c>
      <c r="B3235" s="49"/>
      <c r="C3235" s="553"/>
      <c r="D3235" s="553"/>
      <c r="E3235" s="553"/>
      <c r="F3235" s="553"/>
    </row>
    <row r="3236" spans="1:6" x14ac:dyDescent="0.3">
      <c r="A3236" s="49" t="s">
        <v>1950</v>
      </c>
      <c r="B3236" s="22"/>
      <c r="C3236" s="22"/>
      <c r="D3236" s="22"/>
      <c r="E3236" s="22"/>
      <c r="F3236" s="22"/>
    </row>
    <row r="3237" spans="1:6" x14ac:dyDescent="0.3">
      <c r="A3237" s="49" t="s">
        <v>46</v>
      </c>
      <c r="B3237" s="22"/>
      <c r="C3237" s="22"/>
      <c r="D3237" s="22"/>
      <c r="E3237" s="49" t="s">
        <v>556</v>
      </c>
      <c r="F3237" s="22"/>
    </row>
    <row r="3238" spans="1:6" x14ac:dyDescent="0.3">
      <c r="A3238" s="45"/>
      <c r="B3238" s="560" t="s">
        <v>17</v>
      </c>
      <c r="C3238" s="1260" t="s">
        <v>538</v>
      </c>
      <c r="D3238" s="1267"/>
      <c r="E3238" s="1261"/>
      <c r="F3238" s="62"/>
    </row>
    <row r="3239" spans="1:6" x14ac:dyDescent="0.3">
      <c r="A3239" s="63" t="s">
        <v>47</v>
      </c>
      <c r="B3239" s="561" t="s">
        <v>113</v>
      </c>
      <c r="C3239" s="45" t="s">
        <v>114</v>
      </c>
      <c r="D3239" s="45" t="s">
        <v>115</v>
      </c>
      <c r="E3239" s="45" t="s">
        <v>116</v>
      </c>
      <c r="F3239" s="64" t="s">
        <v>48</v>
      </c>
    </row>
    <row r="3240" spans="1:6" x14ac:dyDescent="0.3">
      <c r="A3240" s="562"/>
      <c r="B3240" s="561" t="s">
        <v>188</v>
      </c>
      <c r="C3240" s="46" t="s">
        <v>117</v>
      </c>
      <c r="D3240" s="46" t="s">
        <v>118</v>
      </c>
      <c r="E3240" s="46" t="s">
        <v>119</v>
      </c>
      <c r="F3240" s="563"/>
    </row>
    <row r="3241" spans="1:6" ht="19.5" thickBot="1" x14ac:dyDescent="0.35">
      <c r="A3241" s="564" t="s">
        <v>540</v>
      </c>
      <c r="B3241" s="74">
        <v>12080</v>
      </c>
      <c r="C3241" s="74" t="s">
        <v>431</v>
      </c>
      <c r="D3241" s="74" t="s">
        <v>431</v>
      </c>
      <c r="E3241" s="74">
        <v>30000</v>
      </c>
      <c r="F3241" s="565"/>
    </row>
    <row r="3242" spans="1:6" ht="19.5" thickTop="1" x14ac:dyDescent="0.3">
      <c r="A3242" s="680" t="s">
        <v>557</v>
      </c>
      <c r="B3242" s="167">
        <v>12080</v>
      </c>
      <c r="C3242" s="167"/>
      <c r="D3242" s="182" t="s">
        <v>431</v>
      </c>
      <c r="E3242" s="182">
        <v>30000</v>
      </c>
      <c r="F3242" s="681" t="s">
        <v>431</v>
      </c>
    </row>
    <row r="3243" spans="1:6" x14ac:dyDescent="0.3">
      <c r="A3243" s="574" t="s">
        <v>558</v>
      </c>
      <c r="B3243" s="81">
        <v>12080</v>
      </c>
      <c r="C3243" s="81" t="s">
        <v>431</v>
      </c>
      <c r="D3243" s="81" t="s">
        <v>431</v>
      </c>
      <c r="E3243" s="81">
        <v>30000</v>
      </c>
      <c r="F3243" s="613" t="s">
        <v>1694</v>
      </c>
    </row>
    <row r="3244" spans="1:6" x14ac:dyDescent="0.3">
      <c r="A3244" s="562"/>
      <c r="B3244" s="181"/>
      <c r="C3244" s="181"/>
      <c r="D3244" s="179"/>
      <c r="E3244" s="179"/>
      <c r="F3244" s="613" t="s">
        <v>1846</v>
      </c>
    </row>
    <row r="3245" spans="1:6" x14ac:dyDescent="0.3">
      <c r="A3245" s="571"/>
      <c r="B3245" s="76"/>
      <c r="C3245" s="76"/>
      <c r="D3245" s="77"/>
      <c r="E3245" s="77"/>
      <c r="F3245" s="613" t="s">
        <v>1845</v>
      </c>
    </row>
    <row r="3246" spans="1:6" x14ac:dyDescent="0.3">
      <c r="A3246" s="571"/>
      <c r="B3246" s="76"/>
      <c r="C3246" s="76"/>
      <c r="D3246" s="77"/>
      <c r="E3246" s="77"/>
      <c r="F3246" s="613" t="s">
        <v>431</v>
      </c>
    </row>
    <row r="3247" spans="1:6" x14ac:dyDescent="0.3">
      <c r="A3247" s="571"/>
      <c r="B3247" s="76"/>
      <c r="C3247" s="76"/>
      <c r="D3247" s="77"/>
      <c r="E3247" s="77"/>
      <c r="F3247" s="613"/>
    </row>
    <row r="3248" spans="1:6" x14ac:dyDescent="0.3">
      <c r="A3248" s="571"/>
      <c r="B3248" s="76"/>
      <c r="C3248" s="76"/>
      <c r="D3248" s="77"/>
      <c r="E3248" s="77"/>
      <c r="F3248" s="613"/>
    </row>
    <row r="3249" spans="1:6" x14ac:dyDescent="0.3">
      <c r="A3249" s="571"/>
      <c r="B3249" s="76"/>
      <c r="C3249" s="76"/>
      <c r="D3249" s="77"/>
      <c r="E3249" s="77"/>
      <c r="F3249" s="613"/>
    </row>
    <row r="3250" spans="1:6" x14ac:dyDescent="0.3">
      <c r="A3250" s="571"/>
      <c r="B3250" s="76"/>
      <c r="C3250" s="76"/>
      <c r="D3250" s="77"/>
      <c r="E3250" s="77"/>
      <c r="F3250" s="613"/>
    </row>
    <row r="3251" spans="1:6" x14ac:dyDescent="0.3">
      <c r="A3251" s="571"/>
      <c r="B3251" s="76"/>
      <c r="C3251" s="76"/>
      <c r="D3251" s="77"/>
      <c r="E3251" s="77"/>
      <c r="F3251" s="613"/>
    </row>
    <row r="3252" spans="1:6" x14ac:dyDescent="0.3">
      <c r="A3252" s="571"/>
      <c r="B3252" s="76"/>
      <c r="C3252" s="76"/>
      <c r="D3252" s="77"/>
      <c r="E3252" s="77"/>
      <c r="F3252" s="613"/>
    </row>
    <row r="3253" spans="1:6" x14ac:dyDescent="0.3">
      <c r="A3253" s="571"/>
      <c r="B3253" s="76"/>
      <c r="C3253" s="76"/>
      <c r="D3253" s="77"/>
      <c r="E3253" s="77"/>
      <c r="F3253" s="613"/>
    </row>
    <row r="3254" spans="1:6" x14ac:dyDescent="0.3">
      <c r="A3254" s="571"/>
      <c r="B3254" s="76"/>
      <c r="C3254" s="76"/>
      <c r="D3254" s="77"/>
      <c r="E3254" s="77"/>
      <c r="F3254" s="613"/>
    </row>
    <row r="3255" spans="1:6" x14ac:dyDescent="0.3">
      <c r="A3255" s="571"/>
      <c r="B3255" s="76"/>
      <c r="C3255" s="76"/>
      <c r="D3255" s="77"/>
      <c r="E3255" s="77"/>
      <c r="F3255" s="572"/>
    </row>
    <row r="3256" spans="1:6" x14ac:dyDescent="0.3">
      <c r="A3256" s="65" t="s">
        <v>6</v>
      </c>
      <c r="B3256" s="83">
        <v>12080</v>
      </c>
      <c r="C3256" s="75" t="s">
        <v>431</v>
      </c>
      <c r="D3256" s="83" t="s">
        <v>431</v>
      </c>
      <c r="E3256" s="83">
        <v>30000</v>
      </c>
      <c r="F3256" s="584"/>
    </row>
    <row r="3257" spans="1:6" x14ac:dyDescent="0.3">
      <c r="A3257" s="553"/>
      <c r="B3257" s="141"/>
      <c r="C3257" s="144"/>
      <c r="D3257" s="141"/>
      <c r="E3257" s="144"/>
      <c r="F3257" s="49"/>
    </row>
    <row r="3258" spans="1:6" x14ac:dyDescent="0.3">
      <c r="A3258" s="890"/>
      <c r="B3258" s="141"/>
      <c r="C3258" s="144"/>
      <c r="D3258" s="141"/>
      <c r="E3258" s="144"/>
      <c r="F3258" s="49"/>
    </row>
    <row r="3259" spans="1:6" x14ac:dyDescent="0.3">
      <c r="A3259" s="890"/>
      <c r="B3259" s="141"/>
      <c r="C3259" s="144"/>
      <c r="D3259" s="141"/>
      <c r="E3259" s="144"/>
      <c r="F3259" s="49"/>
    </row>
    <row r="3260" spans="1:6" x14ac:dyDescent="0.3">
      <c r="A3260" s="890"/>
      <c r="B3260" s="141"/>
      <c r="C3260" s="144"/>
      <c r="D3260" s="141"/>
      <c r="E3260" s="144"/>
      <c r="F3260" s="49"/>
    </row>
    <row r="3261" spans="1:6" x14ac:dyDescent="0.3">
      <c r="A3261" s="890"/>
      <c r="B3261" s="141"/>
      <c r="C3261" s="144"/>
      <c r="D3261" s="141"/>
      <c r="E3261" s="144"/>
      <c r="F3261" s="49"/>
    </row>
    <row r="3262" spans="1:6" x14ac:dyDescent="0.3">
      <c r="A3262" s="890"/>
      <c r="B3262" s="141"/>
      <c r="C3262" s="144"/>
      <c r="D3262" s="141"/>
      <c r="E3262" s="144"/>
      <c r="F3262" s="49"/>
    </row>
    <row r="3263" spans="1:6" x14ac:dyDescent="0.3">
      <c r="A3263" s="890"/>
      <c r="B3263" s="141"/>
      <c r="C3263" s="144"/>
      <c r="D3263" s="141"/>
      <c r="E3263" s="144"/>
      <c r="F3263" s="49"/>
    </row>
    <row r="3264" spans="1:6" x14ac:dyDescent="0.3">
      <c r="A3264" s="890"/>
      <c r="B3264" s="141"/>
      <c r="C3264" s="144"/>
      <c r="D3264" s="141"/>
      <c r="E3264" s="144"/>
      <c r="F3264" s="49"/>
    </row>
    <row r="3265" spans="1:6" x14ac:dyDescent="0.3">
      <c r="A3265" s="890"/>
      <c r="B3265" s="141"/>
      <c r="C3265" s="144"/>
      <c r="D3265" s="141"/>
      <c r="E3265" s="144"/>
      <c r="F3265" s="49"/>
    </row>
    <row r="3266" spans="1:6" x14ac:dyDescent="0.3">
      <c r="A3266" s="890"/>
      <c r="B3266" s="141"/>
      <c r="C3266" s="144"/>
      <c r="D3266" s="141"/>
      <c r="E3266" s="144"/>
      <c r="F3266" s="49"/>
    </row>
    <row r="3267" spans="1:6" x14ac:dyDescent="0.3">
      <c r="A3267" s="890"/>
      <c r="B3267" s="141"/>
      <c r="C3267" s="144"/>
      <c r="D3267" s="141"/>
      <c r="E3267" s="144"/>
      <c r="F3267" s="49"/>
    </row>
    <row r="3268" spans="1:6" x14ac:dyDescent="0.3">
      <c r="A3268" s="890"/>
      <c r="B3268" s="141"/>
      <c r="C3268" s="144"/>
      <c r="D3268" s="141"/>
      <c r="E3268" s="144"/>
      <c r="F3268" s="49"/>
    </row>
    <row r="3269" spans="1:6" x14ac:dyDescent="0.3">
      <c r="A3269" s="890"/>
      <c r="B3269" s="141"/>
      <c r="C3269" s="144"/>
      <c r="D3269" s="141"/>
      <c r="E3269" s="144"/>
      <c r="F3269" s="49"/>
    </row>
    <row r="3270" spans="1:6" x14ac:dyDescent="0.3">
      <c r="A3270" s="890"/>
      <c r="B3270" s="141"/>
      <c r="C3270" s="144"/>
      <c r="D3270" s="141"/>
      <c r="E3270" s="144"/>
      <c r="F3270" s="49"/>
    </row>
    <row r="3271" spans="1:6" x14ac:dyDescent="0.3">
      <c r="A3271" s="890"/>
      <c r="B3271" s="141"/>
      <c r="C3271" s="144"/>
      <c r="D3271" s="141"/>
      <c r="E3271" s="144"/>
      <c r="F3271" s="49"/>
    </row>
    <row r="3272" spans="1:6" x14ac:dyDescent="0.3">
      <c r="A3272" s="890"/>
      <c r="B3272" s="141"/>
      <c r="C3272" s="144"/>
      <c r="D3272" s="141"/>
      <c r="E3272" s="144"/>
      <c r="F3272" s="49"/>
    </row>
    <row r="3273" spans="1:6" x14ac:dyDescent="0.3">
      <c r="A3273" s="890"/>
      <c r="B3273" s="141"/>
      <c r="C3273" s="144"/>
      <c r="D3273" s="141"/>
      <c r="E3273" s="144"/>
      <c r="F3273" s="49"/>
    </row>
    <row r="3274" spans="1:6" x14ac:dyDescent="0.3">
      <c r="A3274" s="553"/>
      <c r="B3274" s="141"/>
      <c r="C3274" s="144"/>
      <c r="D3274" s="141"/>
      <c r="E3274" s="144"/>
      <c r="F3274" s="49"/>
    </row>
    <row r="3275" spans="1:6" x14ac:dyDescent="0.3">
      <c r="A3275" s="553"/>
      <c r="B3275" s="141"/>
      <c r="C3275" s="144"/>
      <c r="D3275" s="141"/>
      <c r="E3275" s="144"/>
      <c r="F3275" s="49"/>
    </row>
    <row r="3276" spans="1:6" x14ac:dyDescent="0.3">
      <c r="A3276" s="890"/>
      <c r="B3276" s="141"/>
      <c r="C3276" s="144"/>
      <c r="D3276" s="141"/>
      <c r="E3276" s="144"/>
      <c r="F3276" s="49"/>
    </row>
    <row r="3277" spans="1:6" x14ac:dyDescent="0.3">
      <c r="A3277" s="553"/>
      <c r="B3277" s="141"/>
      <c r="C3277" s="144"/>
      <c r="D3277" s="141"/>
      <c r="E3277" s="144"/>
      <c r="F3277" s="49"/>
    </row>
    <row r="3278" spans="1:6" x14ac:dyDescent="0.3">
      <c r="A3278" s="553"/>
      <c r="B3278" s="141"/>
      <c r="C3278" s="144"/>
      <c r="D3278" s="141"/>
      <c r="E3278" s="144"/>
      <c r="F3278" s="49"/>
    </row>
    <row r="3279" spans="1:6" x14ac:dyDescent="0.3">
      <c r="A3279" s="1349" t="s">
        <v>127</v>
      </c>
      <c r="B3279" s="1349"/>
      <c r="C3279" s="1349"/>
      <c r="D3279" s="1349"/>
      <c r="E3279" s="1349"/>
      <c r="F3279" s="1349"/>
    </row>
    <row r="3280" spans="1:6" x14ac:dyDescent="0.3">
      <c r="A3280" s="1350" t="s">
        <v>415</v>
      </c>
      <c r="B3280" s="1350"/>
      <c r="C3280" s="1350"/>
      <c r="D3280" s="1350"/>
      <c r="E3280" s="1350"/>
      <c r="F3280" s="1350"/>
    </row>
    <row r="3281" spans="1:6" x14ac:dyDescent="0.3">
      <c r="A3281" s="1350" t="s">
        <v>45</v>
      </c>
      <c r="B3281" s="1350"/>
      <c r="C3281" s="1350"/>
      <c r="D3281" s="1350"/>
      <c r="E3281" s="1350"/>
      <c r="F3281" s="1350"/>
    </row>
    <row r="3282" spans="1:6" x14ac:dyDescent="0.3">
      <c r="A3282" s="110" t="s">
        <v>534</v>
      </c>
      <c r="B3282" s="49"/>
      <c r="C3282" s="553"/>
      <c r="D3282" s="553"/>
      <c r="E3282" s="553"/>
      <c r="F3282" s="553"/>
    </row>
    <row r="3283" spans="1:6" x14ac:dyDescent="0.3">
      <c r="A3283" s="110" t="s">
        <v>535</v>
      </c>
      <c r="B3283" s="49"/>
      <c r="C3283" s="553"/>
      <c r="D3283" s="553"/>
      <c r="E3283" s="553"/>
      <c r="F3283" s="553"/>
    </row>
    <row r="3284" spans="1:6" x14ac:dyDescent="0.3">
      <c r="A3284" s="110" t="s">
        <v>536</v>
      </c>
      <c r="B3284" s="49"/>
      <c r="C3284" s="553"/>
      <c r="D3284" s="553"/>
      <c r="E3284" s="553"/>
      <c r="F3284" s="553"/>
    </row>
    <row r="3285" spans="1:6" x14ac:dyDescent="0.3">
      <c r="A3285" s="110" t="s">
        <v>579</v>
      </c>
      <c r="B3285" s="49"/>
      <c r="C3285" s="553"/>
      <c r="D3285" s="553"/>
      <c r="E3285" s="553"/>
      <c r="F3285" s="553"/>
    </row>
    <row r="3286" spans="1:6" x14ac:dyDescent="0.3">
      <c r="A3286" s="49" t="s">
        <v>560</v>
      </c>
      <c r="B3286" s="22"/>
      <c r="C3286" s="22"/>
      <c r="D3286" s="22"/>
      <c r="E3286" s="49" t="s">
        <v>561</v>
      </c>
      <c r="F3286" s="22"/>
    </row>
    <row r="3287" spans="1:6" x14ac:dyDescent="0.3">
      <c r="A3287" s="49" t="s">
        <v>46</v>
      </c>
      <c r="B3287" s="22"/>
      <c r="C3287" s="22"/>
      <c r="D3287" s="22"/>
      <c r="E3287" s="22"/>
      <c r="F3287" s="22"/>
    </row>
    <row r="3288" spans="1:6" x14ac:dyDescent="0.3">
      <c r="A3288" s="45"/>
      <c r="B3288" s="560" t="s">
        <v>17</v>
      </c>
      <c r="C3288" s="1260" t="s">
        <v>416</v>
      </c>
      <c r="D3288" s="1267"/>
      <c r="E3288" s="1261"/>
      <c r="F3288" s="62"/>
    </row>
    <row r="3289" spans="1:6" x14ac:dyDescent="0.3">
      <c r="A3289" s="63" t="s">
        <v>47</v>
      </c>
      <c r="B3289" s="561" t="s">
        <v>113</v>
      </c>
      <c r="C3289" s="45" t="s">
        <v>114</v>
      </c>
      <c r="D3289" s="45" t="s">
        <v>115</v>
      </c>
      <c r="E3289" s="45" t="s">
        <v>116</v>
      </c>
      <c r="F3289" s="64" t="s">
        <v>48</v>
      </c>
    </row>
    <row r="3290" spans="1:6" x14ac:dyDescent="0.3">
      <c r="A3290" s="562"/>
      <c r="B3290" s="561" t="s">
        <v>188</v>
      </c>
      <c r="C3290" s="46" t="s">
        <v>117</v>
      </c>
      <c r="D3290" s="46" t="s">
        <v>118</v>
      </c>
      <c r="E3290" s="46" t="s">
        <v>119</v>
      </c>
      <c r="F3290" s="563"/>
    </row>
    <row r="3291" spans="1:6" ht="19.5" thickBot="1" x14ac:dyDescent="0.35">
      <c r="A3291" s="682" t="s">
        <v>540</v>
      </c>
      <c r="B3291" s="171">
        <v>64200</v>
      </c>
      <c r="C3291" s="171"/>
      <c r="D3291" s="171">
        <f>D3292+D3302</f>
        <v>75800</v>
      </c>
      <c r="E3291" s="171"/>
      <c r="F3291" s="683"/>
    </row>
    <row r="3292" spans="1:6" ht="19.5" thickTop="1" x14ac:dyDescent="0.3">
      <c r="A3292" s="570" t="s">
        <v>562</v>
      </c>
      <c r="B3292" s="183">
        <v>44600</v>
      </c>
      <c r="C3292" s="183"/>
      <c r="D3292" s="684">
        <v>51800</v>
      </c>
      <c r="E3292" s="183"/>
      <c r="F3292" s="570"/>
    </row>
    <row r="3293" spans="1:6" x14ac:dyDescent="0.3">
      <c r="A3293" s="568" t="s">
        <v>563</v>
      </c>
      <c r="B3293" s="152">
        <v>44600</v>
      </c>
      <c r="C3293" s="152"/>
      <c r="D3293" s="152">
        <f>4*12950</f>
        <v>51800</v>
      </c>
      <c r="E3293" s="152"/>
      <c r="F3293" s="568" t="s">
        <v>564</v>
      </c>
    </row>
    <row r="3294" spans="1:6" x14ac:dyDescent="0.3">
      <c r="A3294" s="569"/>
      <c r="B3294" s="154"/>
      <c r="C3294" s="154"/>
      <c r="D3294" s="154"/>
      <c r="E3294" s="154"/>
      <c r="F3294" s="569" t="s">
        <v>1695</v>
      </c>
    </row>
    <row r="3295" spans="1:6" x14ac:dyDescent="0.3">
      <c r="A3295" s="569"/>
      <c r="B3295" s="154"/>
      <c r="C3295" s="154"/>
      <c r="D3295" s="154"/>
      <c r="E3295" s="154"/>
      <c r="F3295" s="569" t="s">
        <v>565</v>
      </c>
    </row>
    <row r="3296" spans="1:6" x14ac:dyDescent="0.3">
      <c r="A3296" s="569"/>
      <c r="B3296" s="154"/>
      <c r="C3296" s="154"/>
      <c r="D3296" s="154"/>
      <c r="E3296" s="154"/>
      <c r="F3296" s="569" t="s">
        <v>566</v>
      </c>
    </row>
    <row r="3297" spans="1:6" x14ac:dyDescent="0.3">
      <c r="A3297" s="569"/>
      <c r="B3297" s="154"/>
      <c r="C3297" s="154"/>
      <c r="D3297" s="154"/>
      <c r="E3297" s="154"/>
      <c r="F3297" s="569" t="s">
        <v>567</v>
      </c>
    </row>
    <row r="3298" spans="1:6" x14ac:dyDescent="0.3">
      <c r="A3298" s="570"/>
      <c r="B3298" s="183"/>
      <c r="C3298" s="183"/>
      <c r="D3298" s="183"/>
      <c r="E3298" s="183"/>
      <c r="F3298" s="570" t="s">
        <v>568</v>
      </c>
    </row>
    <row r="3299" spans="1:6" x14ac:dyDescent="0.3">
      <c r="A3299" s="569"/>
      <c r="B3299" s="154"/>
      <c r="C3299" s="154"/>
      <c r="D3299" s="154"/>
      <c r="E3299" s="154"/>
      <c r="F3299" s="569" t="s">
        <v>569</v>
      </c>
    </row>
    <row r="3300" spans="1:6" x14ac:dyDescent="0.3">
      <c r="A3300" s="569"/>
      <c r="B3300" s="154"/>
      <c r="C3300" s="154"/>
      <c r="D3300" s="154"/>
      <c r="E3300" s="154"/>
      <c r="F3300" s="569" t="s">
        <v>2176</v>
      </c>
    </row>
    <row r="3301" spans="1:6" x14ac:dyDescent="0.3">
      <c r="A3301" s="801"/>
      <c r="B3301" s="786"/>
      <c r="C3301" s="786"/>
      <c r="D3301" s="786"/>
      <c r="E3301" s="786"/>
      <c r="F3301" s="801"/>
    </row>
    <row r="3302" spans="1:6" x14ac:dyDescent="0.3">
      <c r="A3302" s="685" t="s">
        <v>570</v>
      </c>
      <c r="B3302" s="151">
        <v>13000</v>
      </c>
      <c r="C3302" s="151"/>
      <c r="D3302" s="151">
        <f>D3303+D3307</f>
        <v>24000</v>
      </c>
      <c r="E3302" s="151"/>
      <c r="F3302" s="685"/>
    </row>
    <row r="3303" spans="1:6" x14ac:dyDescent="0.3">
      <c r="A3303" s="686" t="s">
        <v>1951</v>
      </c>
      <c r="B3303" s="153">
        <v>13000</v>
      </c>
      <c r="C3303" s="153"/>
      <c r="D3303" s="153">
        <f>4*3400</f>
        <v>13600</v>
      </c>
      <c r="E3303" s="153"/>
      <c r="F3303" s="686" t="s">
        <v>571</v>
      </c>
    </row>
    <row r="3304" spans="1:6" x14ac:dyDescent="0.3">
      <c r="A3304" s="569"/>
      <c r="B3304" s="154"/>
      <c r="C3304" s="154"/>
      <c r="D3304" s="569"/>
      <c r="E3304" s="154"/>
      <c r="F3304" s="569" t="s">
        <v>572</v>
      </c>
    </row>
    <row r="3305" spans="1:6" x14ac:dyDescent="0.3">
      <c r="A3305" s="569"/>
      <c r="B3305" s="154"/>
      <c r="C3305" s="154"/>
      <c r="D3305" s="569"/>
      <c r="E3305" s="154"/>
      <c r="F3305" s="569" t="s">
        <v>1696</v>
      </c>
    </row>
    <row r="3306" spans="1:6" x14ac:dyDescent="0.3">
      <c r="A3306" s="569"/>
      <c r="B3306" s="154"/>
      <c r="C3306" s="154"/>
      <c r="D3306" s="569"/>
      <c r="E3306" s="154"/>
      <c r="F3306" s="687" t="s">
        <v>431</v>
      </c>
    </row>
    <row r="3307" spans="1:6" x14ac:dyDescent="0.3">
      <c r="A3307" s="569" t="s">
        <v>1952</v>
      </c>
      <c r="B3307" s="154">
        <v>6600</v>
      </c>
      <c r="C3307" s="154"/>
      <c r="D3307" s="154">
        <f>4*2600</f>
        <v>10400</v>
      </c>
      <c r="E3307" s="154"/>
      <c r="F3307" s="569" t="s">
        <v>573</v>
      </c>
    </row>
    <row r="3308" spans="1:6" x14ac:dyDescent="0.3">
      <c r="A3308" s="569"/>
      <c r="B3308" s="154"/>
      <c r="C3308" s="154"/>
      <c r="D3308" s="569"/>
      <c r="E3308" s="154"/>
      <c r="F3308" s="569" t="s">
        <v>574</v>
      </c>
    </row>
    <row r="3309" spans="1:6" x14ac:dyDescent="0.3">
      <c r="A3309" s="569"/>
      <c r="B3309" s="154"/>
      <c r="C3309" s="154"/>
      <c r="D3309" s="154"/>
      <c r="E3309" s="154"/>
      <c r="F3309" s="569" t="s">
        <v>1697</v>
      </c>
    </row>
    <row r="3310" spans="1:6" x14ac:dyDescent="0.3">
      <c r="A3310" s="569"/>
      <c r="B3310" s="154"/>
      <c r="C3310" s="154"/>
      <c r="D3310" s="569"/>
      <c r="E3310" s="154"/>
      <c r="F3310" s="569"/>
    </row>
    <row r="3311" spans="1:6" x14ac:dyDescent="0.3">
      <c r="A3311" s="569"/>
      <c r="B3311" s="154"/>
      <c r="C3311" s="154"/>
      <c r="D3311" s="154"/>
      <c r="E3311" s="154"/>
      <c r="F3311" s="569"/>
    </row>
    <row r="3312" spans="1:6" x14ac:dyDescent="0.3">
      <c r="A3312" s="571"/>
      <c r="B3312" s="76"/>
      <c r="C3312" s="76"/>
      <c r="D3312" s="77"/>
      <c r="E3312" s="77"/>
      <c r="F3312" s="29"/>
    </row>
    <row r="3313" spans="1:6" x14ac:dyDescent="0.3">
      <c r="A3313" s="571"/>
      <c r="B3313" s="76"/>
      <c r="C3313" s="76"/>
      <c r="D3313" s="77"/>
      <c r="E3313" s="77"/>
      <c r="F3313" s="29"/>
    </row>
    <row r="3314" spans="1:6" x14ac:dyDescent="0.3">
      <c r="A3314" s="571"/>
      <c r="B3314" s="76"/>
      <c r="C3314" s="76"/>
      <c r="D3314" s="77"/>
      <c r="E3314" s="77"/>
      <c r="F3314" s="29"/>
    </row>
    <row r="3315" spans="1:6" x14ac:dyDescent="0.3">
      <c r="A3315" s="571"/>
      <c r="B3315" s="76"/>
      <c r="C3315" s="76"/>
      <c r="D3315" s="77"/>
      <c r="E3315" s="77"/>
      <c r="F3315" s="29"/>
    </row>
    <row r="3316" spans="1:6" x14ac:dyDescent="0.3">
      <c r="A3316" s="571"/>
      <c r="B3316" s="76"/>
      <c r="C3316" s="76"/>
      <c r="D3316" s="77"/>
      <c r="E3316" s="77"/>
      <c r="F3316" s="29"/>
    </row>
    <row r="3317" spans="1:6" x14ac:dyDescent="0.3">
      <c r="A3317" s="571"/>
      <c r="B3317" s="76"/>
      <c r="C3317" s="76"/>
      <c r="D3317" s="77"/>
      <c r="E3317" s="77"/>
      <c r="F3317" s="29"/>
    </row>
    <row r="3318" spans="1:6" x14ac:dyDescent="0.3">
      <c r="A3318" s="571"/>
      <c r="B3318" s="76"/>
      <c r="C3318" s="76"/>
      <c r="D3318" s="77"/>
      <c r="E3318" s="77"/>
      <c r="F3318" s="29"/>
    </row>
    <row r="3319" spans="1:6" x14ac:dyDescent="0.3">
      <c r="A3319" s="571"/>
      <c r="B3319" s="76"/>
      <c r="C3319" s="76"/>
      <c r="D3319" s="77"/>
      <c r="E3319" s="77"/>
      <c r="F3319" s="572"/>
    </row>
    <row r="3320" spans="1:6" x14ac:dyDescent="0.3">
      <c r="A3320" s="65" t="s">
        <v>6</v>
      </c>
      <c r="B3320" s="83">
        <v>64200</v>
      </c>
      <c r="C3320" s="75" t="s">
        <v>431</v>
      </c>
      <c r="D3320" s="83">
        <v>75800</v>
      </c>
      <c r="E3320" s="75" t="s">
        <v>431</v>
      </c>
      <c r="F3320" s="584"/>
    </row>
    <row r="3321" spans="1:6" x14ac:dyDescent="0.3">
      <c r="A3321" s="553"/>
      <c r="B3321" s="141"/>
      <c r="C3321" s="144"/>
      <c r="D3321" s="141"/>
      <c r="E3321" s="144"/>
      <c r="F3321" s="49"/>
    </row>
    <row r="3322" spans="1:6" x14ac:dyDescent="0.3">
      <c r="A3322" s="553"/>
      <c r="B3322" s="141"/>
      <c r="C3322" s="144"/>
      <c r="D3322" s="141"/>
      <c r="E3322" s="144"/>
      <c r="F3322" s="49"/>
    </row>
    <row r="3323" spans="1:6" x14ac:dyDescent="0.3">
      <c r="A3323" s="553"/>
      <c r="B3323" s="141"/>
      <c r="C3323" s="144"/>
      <c r="D3323" s="141"/>
      <c r="E3323" s="144"/>
      <c r="F3323" s="49"/>
    </row>
    <row r="3324" spans="1:6" x14ac:dyDescent="0.3">
      <c r="A3324" s="553"/>
      <c r="B3324" s="141"/>
      <c r="C3324" s="144"/>
      <c r="D3324" s="141"/>
      <c r="E3324" s="144"/>
      <c r="F3324" s="49"/>
    </row>
    <row r="3325" spans="1:6" x14ac:dyDescent="0.3">
      <c r="A3325" s="553"/>
      <c r="B3325" s="141"/>
      <c r="C3325" s="144"/>
      <c r="D3325" s="141"/>
      <c r="E3325" s="144"/>
      <c r="F3325" s="49"/>
    </row>
    <row r="3326" spans="1:6" x14ac:dyDescent="0.3">
      <c r="A3326" s="553"/>
      <c r="B3326" s="141"/>
      <c r="C3326" s="144"/>
      <c r="D3326" s="141"/>
      <c r="E3326" s="144"/>
      <c r="F3326" s="49"/>
    </row>
    <row r="3327" spans="1:6" x14ac:dyDescent="0.3">
      <c r="A3327" s="553"/>
      <c r="B3327" s="141"/>
      <c r="C3327" s="144"/>
      <c r="D3327" s="141"/>
      <c r="E3327" s="144"/>
      <c r="F3327" s="49"/>
    </row>
    <row r="3328" spans="1:6" x14ac:dyDescent="0.3">
      <c r="A3328" s="553"/>
      <c r="B3328" s="141"/>
      <c r="C3328" s="144"/>
      <c r="D3328" s="141"/>
      <c r="E3328" s="144"/>
      <c r="F3328" s="49"/>
    </row>
    <row r="3329" spans="1:6" x14ac:dyDescent="0.3">
      <c r="A3329" s="1349" t="s">
        <v>127</v>
      </c>
      <c r="B3329" s="1349"/>
      <c r="C3329" s="1349"/>
      <c r="D3329" s="1349"/>
      <c r="E3329" s="1349"/>
      <c r="F3329" s="1349"/>
    </row>
    <row r="3330" spans="1:6" x14ac:dyDescent="0.3">
      <c r="A3330" s="1350" t="s">
        <v>415</v>
      </c>
      <c r="B3330" s="1350"/>
      <c r="C3330" s="1350"/>
      <c r="D3330" s="1350"/>
      <c r="E3330" s="1350"/>
      <c r="F3330" s="1350"/>
    </row>
    <row r="3331" spans="1:6" x14ac:dyDescent="0.3">
      <c r="A3331" s="1350" t="s">
        <v>45</v>
      </c>
      <c r="B3331" s="1350"/>
      <c r="C3331" s="1350"/>
      <c r="D3331" s="1350"/>
      <c r="E3331" s="1350"/>
      <c r="F3331" s="1350"/>
    </row>
    <row r="3332" spans="1:6" x14ac:dyDescent="0.3">
      <c r="A3332" s="110" t="s">
        <v>534</v>
      </c>
      <c r="B3332" s="49"/>
      <c r="C3332" s="553"/>
      <c r="D3332" s="553"/>
      <c r="E3332" s="553"/>
      <c r="F3332" s="553"/>
    </row>
    <row r="3333" spans="1:6" x14ac:dyDescent="0.3">
      <c r="A3333" s="110" t="s">
        <v>535</v>
      </c>
      <c r="B3333" s="49"/>
      <c r="C3333" s="553"/>
      <c r="D3333" s="553"/>
      <c r="E3333" s="553"/>
      <c r="F3333" s="553"/>
    </row>
    <row r="3334" spans="1:6" x14ac:dyDescent="0.3">
      <c r="A3334" s="110" t="s">
        <v>536</v>
      </c>
      <c r="B3334" s="49"/>
      <c r="C3334" s="553"/>
      <c r="D3334" s="553"/>
      <c r="E3334" s="553"/>
      <c r="F3334" s="553"/>
    </row>
    <row r="3335" spans="1:6" x14ac:dyDescent="0.3">
      <c r="A3335" s="110" t="s">
        <v>583</v>
      </c>
      <c r="B3335" s="49"/>
      <c r="C3335" s="553"/>
      <c r="D3335" s="553"/>
      <c r="E3335" s="553"/>
      <c r="F3335" s="553"/>
    </row>
    <row r="3336" spans="1:6" x14ac:dyDescent="0.3">
      <c r="A3336" s="49" t="s">
        <v>1860</v>
      </c>
      <c r="B3336" s="22"/>
      <c r="C3336" s="22"/>
      <c r="D3336" s="22"/>
      <c r="E3336" s="49" t="s">
        <v>1920</v>
      </c>
      <c r="F3336" s="22"/>
    </row>
    <row r="3337" spans="1:6" x14ac:dyDescent="0.3">
      <c r="A3337" s="49" t="s">
        <v>46</v>
      </c>
      <c r="B3337" s="22"/>
      <c r="C3337" s="22"/>
      <c r="D3337" s="22"/>
      <c r="E3337" s="22"/>
      <c r="F3337" s="22"/>
    </row>
    <row r="3338" spans="1:6" x14ac:dyDescent="0.3">
      <c r="A3338" s="45"/>
      <c r="B3338" s="560" t="s">
        <v>17</v>
      </c>
      <c r="C3338" s="1260" t="s">
        <v>416</v>
      </c>
      <c r="D3338" s="1267"/>
      <c r="E3338" s="1261"/>
      <c r="F3338" s="62"/>
    </row>
    <row r="3339" spans="1:6" x14ac:dyDescent="0.3">
      <c r="A3339" s="63" t="s">
        <v>47</v>
      </c>
      <c r="B3339" s="561" t="s">
        <v>113</v>
      </c>
      <c r="C3339" s="45" t="s">
        <v>114</v>
      </c>
      <c r="D3339" s="45" t="s">
        <v>115</v>
      </c>
      <c r="E3339" s="45" t="s">
        <v>116</v>
      </c>
      <c r="F3339" s="64" t="s">
        <v>48</v>
      </c>
    </row>
    <row r="3340" spans="1:6" x14ac:dyDescent="0.3">
      <c r="A3340" s="562"/>
      <c r="B3340" s="561" t="s">
        <v>188</v>
      </c>
      <c r="C3340" s="46" t="s">
        <v>117</v>
      </c>
      <c r="D3340" s="46" t="s">
        <v>118</v>
      </c>
      <c r="E3340" s="46" t="s">
        <v>119</v>
      </c>
      <c r="F3340" s="563"/>
    </row>
    <row r="3341" spans="1:6" ht="19.5" thickBot="1" x14ac:dyDescent="0.35">
      <c r="A3341" s="682" t="s">
        <v>540</v>
      </c>
      <c r="B3341" s="784">
        <f>B3342</f>
        <v>0</v>
      </c>
      <c r="C3341" s="784"/>
      <c r="D3341" s="784">
        <f>D3342+D3348+D3353+D3355</f>
        <v>1114450</v>
      </c>
      <c r="E3341" s="171"/>
      <c r="F3341" s="683"/>
    </row>
    <row r="3342" spans="1:6" ht="19.5" thickTop="1" x14ac:dyDescent="0.3">
      <c r="A3342" s="688" t="s">
        <v>562</v>
      </c>
      <c r="B3342" s="689">
        <f>B3343</f>
        <v>0</v>
      </c>
      <c r="C3342" s="172"/>
      <c r="D3342" s="689">
        <f>D3343+D3344</f>
        <v>14460</v>
      </c>
      <c r="E3342" s="172"/>
      <c r="F3342" s="688"/>
    </row>
    <row r="3343" spans="1:6" x14ac:dyDescent="0.3">
      <c r="A3343" s="790" t="s">
        <v>1853</v>
      </c>
      <c r="B3343" s="326"/>
      <c r="C3343" s="326"/>
      <c r="D3343" s="326">
        <v>14460</v>
      </c>
      <c r="E3343" s="326"/>
      <c r="F3343" s="791" t="s">
        <v>1855</v>
      </c>
    </row>
    <row r="3344" spans="1:6" x14ac:dyDescent="0.3">
      <c r="A3344" s="795" t="s">
        <v>1854</v>
      </c>
      <c r="B3344" s="796"/>
      <c r="C3344" s="796"/>
      <c r="D3344" s="796"/>
      <c r="E3344" s="796"/>
      <c r="F3344" s="797" t="s">
        <v>1856</v>
      </c>
    </row>
    <row r="3345" spans="1:6" x14ac:dyDescent="0.3">
      <c r="A3345" s="795"/>
      <c r="B3345" s="796"/>
      <c r="C3345" s="796"/>
      <c r="D3345" s="796"/>
      <c r="E3345" s="796"/>
      <c r="F3345" s="797" t="s">
        <v>1857</v>
      </c>
    </row>
    <row r="3346" spans="1:6" x14ac:dyDescent="0.3">
      <c r="A3346" s="795"/>
      <c r="B3346" s="796"/>
      <c r="C3346" s="796"/>
      <c r="D3346" s="796"/>
      <c r="E3346" s="796"/>
      <c r="F3346" s="797" t="s">
        <v>1897</v>
      </c>
    </row>
    <row r="3347" spans="1:6" x14ac:dyDescent="0.3">
      <c r="A3347" s="792"/>
      <c r="B3347" s="793"/>
      <c r="C3347" s="793"/>
      <c r="D3347" s="793"/>
      <c r="E3347" s="793"/>
      <c r="F3347" s="794"/>
    </row>
    <row r="3348" spans="1:6" x14ac:dyDescent="0.3">
      <c r="A3348" s="787" t="s">
        <v>570</v>
      </c>
      <c r="B3348" s="788">
        <f>B3349</f>
        <v>80000</v>
      </c>
      <c r="C3348" s="789"/>
      <c r="D3348" s="788">
        <f>D3349+D3350</f>
        <v>196000</v>
      </c>
      <c r="E3348" s="789"/>
      <c r="F3348" s="787"/>
    </row>
    <row r="3349" spans="1:6" ht="37.5" x14ac:dyDescent="0.3">
      <c r="A3349" s="173" t="s">
        <v>1852</v>
      </c>
      <c r="B3349" s="174">
        <v>80000</v>
      </c>
      <c r="C3349" s="174"/>
      <c r="D3349" s="174">
        <v>96000</v>
      </c>
      <c r="E3349" s="174"/>
      <c r="F3349" s="175" t="s">
        <v>1517</v>
      </c>
    </row>
    <row r="3350" spans="1:6" x14ac:dyDescent="0.3">
      <c r="A3350" s="173" t="s">
        <v>1851</v>
      </c>
      <c r="B3350" s="174">
        <v>62323</v>
      </c>
      <c r="C3350" s="174"/>
      <c r="D3350" s="174">
        <v>100000</v>
      </c>
      <c r="E3350" s="174"/>
      <c r="F3350" s="175" t="s">
        <v>1899</v>
      </c>
    </row>
    <row r="3351" spans="1:6" x14ac:dyDescent="0.3">
      <c r="A3351" s="173"/>
      <c r="B3351" s="174"/>
      <c r="C3351" s="174"/>
      <c r="D3351" s="174"/>
      <c r="E3351" s="174"/>
      <c r="F3351" s="785" t="s">
        <v>1898</v>
      </c>
    </row>
    <row r="3352" spans="1:6" x14ac:dyDescent="0.3">
      <c r="A3352" s="570"/>
      <c r="B3352" s="183"/>
      <c r="C3352" s="798"/>
      <c r="D3352" s="798"/>
      <c r="E3352" s="183"/>
      <c r="F3352" s="799"/>
    </row>
    <row r="3353" spans="1:6" x14ac:dyDescent="0.3">
      <c r="A3353" s="685" t="s">
        <v>1060</v>
      </c>
      <c r="B3353" s="804">
        <v>208989</v>
      </c>
      <c r="C3353" s="789"/>
      <c r="D3353" s="788">
        <f>D3354</f>
        <v>890990</v>
      </c>
      <c r="E3353" s="151"/>
      <c r="F3353" s="685"/>
    </row>
    <row r="3354" spans="1:6" ht="150" x14ac:dyDescent="0.3">
      <c r="A3354" s="173" t="s">
        <v>1858</v>
      </c>
      <c r="B3354" s="802">
        <v>208989</v>
      </c>
      <c r="C3354" s="802"/>
      <c r="D3354" s="802">
        <v>890990</v>
      </c>
      <c r="E3354" s="802"/>
      <c r="F3354" s="803" t="s">
        <v>2068</v>
      </c>
    </row>
    <row r="3355" spans="1:6" x14ac:dyDescent="0.3">
      <c r="A3355" s="685" t="s">
        <v>1859</v>
      </c>
      <c r="B3355" s="800">
        <v>13000</v>
      </c>
      <c r="C3355" s="786"/>
      <c r="D3355" s="800">
        <v>13000</v>
      </c>
      <c r="E3355" s="786"/>
      <c r="F3355" s="801"/>
    </row>
    <row r="3356" spans="1:6" x14ac:dyDescent="0.3">
      <c r="A3356" s="686" t="s">
        <v>1861</v>
      </c>
      <c r="B3356" s="152">
        <v>12000</v>
      </c>
      <c r="C3356" s="152"/>
      <c r="D3356" s="152">
        <v>12000</v>
      </c>
      <c r="E3356" s="152"/>
      <c r="F3356" s="568" t="s">
        <v>1698</v>
      </c>
    </row>
    <row r="3357" spans="1:6" x14ac:dyDescent="0.3">
      <c r="A3357" s="569" t="s">
        <v>1862</v>
      </c>
      <c r="B3357" s="154">
        <v>1000</v>
      </c>
      <c r="C3357" s="154"/>
      <c r="D3357" s="154">
        <v>1000</v>
      </c>
      <c r="E3357" s="154"/>
      <c r="F3357" s="686" t="s">
        <v>575</v>
      </c>
    </row>
    <row r="3358" spans="1:6" x14ac:dyDescent="0.3">
      <c r="A3358" s="569"/>
      <c r="B3358" s="154"/>
      <c r="C3358" s="154"/>
      <c r="D3358" s="154"/>
      <c r="E3358" s="154"/>
      <c r="F3358" s="569" t="s">
        <v>576</v>
      </c>
    </row>
    <row r="3359" spans="1:6" x14ac:dyDescent="0.3">
      <c r="A3359" s="569"/>
      <c r="B3359" s="154"/>
      <c r="C3359" s="154"/>
      <c r="D3359" s="154"/>
      <c r="E3359" s="154"/>
      <c r="F3359" s="569" t="s">
        <v>2177</v>
      </c>
    </row>
    <row r="3360" spans="1:6" x14ac:dyDescent="0.3">
      <c r="A3360" s="569"/>
      <c r="B3360" s="154"/>
      <c r="C3360" s="154"/>
      <c r="D3360" s="154"/>
      <c r="E3360" s="154"/>
      <c r="F3360" s="569" t="s">
        <v>1919</v>
      </c>
    </row>
    <row r="3361" spans="1:6" x14ac:dyDescent="0.3">
      <c r="A3361" s="569"/>
      <c r="B3361" s="154"/>
      <c r="C3361" s="154"/>
      <c r="D3361" s="154"/>
      <c r="E3361" s="154"/>
      <c r="F3361" s="569"/>
    </row>
    <row r="3362" spans="1:6" x14ac:dyDescent="0.3">
      <c r="A3362" s="65" t="s">
        <v>6</v>
      </c>
      <c r="B3362" s="83">
        <f>B3341</f>
        <v>0</v>
      </c>
      <c r="C3362" s="75" t="s">
        <v>431</v>
      </c>
      <c r="D3362" s="83">
        <f>D3341</f>
        <v>1114450</v>
      </c>
      <c r="E3362" s="75" t="s">
        <v>431</v>
      </c>
      <c r="F3362" s="584"/>
    </row>
    <row r="3363" spans="1:6" x14ac:dyDescent="0.3">
      <c r="A3363" s="553"/>
      <c r="B3363" s="141"/>
      <c r="C3363" s="144"/>
      <c r="D3363" s="141"/>
      <c r="E3363" s="144"/>
      <c r="F3363" s="49"/>
    </row>
    <row r="3364" spans="1:6" x14ac:dyDescent="0.3">
      <c r="A3364" s="553"/>
      <c r="B3364" s="141"/>
      <c r="C3364" s="144"/>
      <c r="D3364" s="141"/>
      <c r="E3364" s="144"/>
      <c r="F3364" s="49"/>
    </row>
    <row r="3365" spans="1:6" x14ac:dyDescent="0.3">
      <c r="A3365" s="553"/>
      <c r="B3365" s="141"/>
      <c r="C3365" s="144"/>
      <c r="D3365" s="141"/>
      <c r="E3365" s="144"/>
      <c r="F3365" s="49"/>
    </row>
    <row r="3366" spans="1:6" x14ac:dyDescent="0.3">
      <c r="A3366" s="553"/>
      <c r="B3366" s="141"/>
      <c r="C3366" s="144"/>
      <c r="D3366" s="141"/>
      <c r="E3366" s="144"/>
      <c r="F3366" s="49"/>
    </row>
    <row r="3367" spans="1:6" x14ac:dyDescent="0.3">
      <c r="A3367" s="553"/>
      <c r="B3367" s="141"/>
      <c r="C3367" s="144"/>
      <c r="D3367" s="141"/>
      <c r="E3367" s="144"/>
      <c r="F3367" s="49"/>
    </row>
    <row r="3368" spans="1:6" x14ac:dyDescent="0.3">
      <c r="A3368" s="553"/>
      <c r="B3368" s="141"/>
      <c r="C3368" s="144"/>
      <c r="D3368" s="141"/>
      <c r="E3368" s="144"/>
      <c r="F3368" s="49"/>
    </row>
    <row r="3369" spans="1:6" x14ac:dyDescent="0.3">
      <c r="A3369" s="553"/>
      <c r="B3369" s="141"/>
      <c r="C3369" s="144"/>
      <c r="D3369" s="141"/>
      <c r="E3369" s="144"/>
      <c r="F3369" s="49"/>
    </row>
    <row r="3370" spans="1:6" x14ac:dyDescent="0.3">
      <c r="A3370" s="813"/>
      <c r="B3370" s="141"/>
      <c r="C3370" s="144"/>
      <c r="D3370" s="141"/>
      <c r="E3370" s="144"/>
      <c r="F3370" s="49"/>
    </row>
    <row r="3371" spans="1:6" x14ac:dyDescent="0.3">
      <c r="A3371" s="1349" t="s">
        <v>127</v>
      </c>
      <c r="B3371" s="1349"/>
      <c r="C3371" s="1349"/>
      <c r="D3371" s="1349"/>
      <c r="E3371" s="1349"/>
      <c r="F3371" s="1349"/>
    </row>
    <row r="3372" spans="1:6" x14ac:dyDescent="0.3">
      <c r="A3372" s="1350" t="s">
        <v>415</v>
      </c>
      <c r="B3372" s="1350"/>
      <c r="C3372" s="1350"/>
      <c r="D3372" s="1350"/>
      <c r="E3372" s="1350"/>
      <c r="F3372" s="1350"/>
    </row>
    <row r="3373" spans="1:6" x14ac:dyDescent="0.3">
      <c r="A3373" s="1350" t="s">
        <v>45</v>
      </c>
      <c r="B3373" s="1350"/>
      <c r="C3373" s="1350"/>
      <c r="D3373" s="1350"/>
      <c r="E3373" s="1350"/>
      <c r="F3373" s="1350"/>
    </row>
    <row r="3374" spans="1:6" x14ac:dyDescent="0.3">
      <c r="A3374" s="110" t="s">
        <v>534</v>
      </c>
      <c r="B3374" s="49"/>
      <c r="C3374" s="553"/>
      <c r="D3374" s="553"/>
      <c r="E3374" s="553"/>
      <c r="F3374" s="553"/>
    </row>
    <row r="3375" spans="1:6" x14ac:dyDescent="0.3">
      <c r="A3375" s="110" t="s">
        <v>535</v>
      </c>
      <c r="B3375" s="49"/>
      <c r="C3375" s="553"/>
      <c r="D3375" s="553"/>
      <c r="E3375" s="553"/>
      <c r="F3375" s="553"/>
    </row>
    <row r="3376" spans="1:6" x14ac:dyDescent="0.3">
      <c r="A3376" s="110" t="s">
        <v>536</v>
      </c>
      <c r="B3376" s="49"/>
      <c r="C3376" s="553"/>
      <c r="D3376" s="553"/>
      <c r="E3376" s="553"/>
      <c r="F3376" s="553"/>
    </row>
    <row r="3377" spans="1:6" x14ac:dyDescent="0.3">
      <c r="A3377" s="110" t="s">
        <v>583</v>
      </c>
      <c r="B3377" s="49"/>
      <c r="C3377" s="553"/>
      <c r="D3377" s="553"/>
      <c r="E3377" s="553"/>
      <c r="F3377" s="553"/>
    </row>
    <row r="3378" spans="1:6" x14ac:dyDescent="0.3">
      <c r="A3378" s="49" t="s">
        <v>2245</v>
      </c>
      <c r="B3378" s="22"/>
      <c r="C3378" s="22"/>
      <c r="D3378" s="22"/>
      <c r="E3378" s="49" t="s">
        <v>1114</v>
      </c>
      <c r="F3378" s="22"/>
    </row>
    <row r="3379" spans="1:6" x14ac:dyDescent="0.3">
      <c r="A3379" s="49" t="s">
        <v>46</v>
      </c>
      <c r="B3379" s="22"/>
      <c r="C3379" s="22"/>
      <c r="D3379" s="22"/>
      <c r="E3379" s="22"/>
      <c r="F3379" s="22"/>
    </row>
    <row r="3380" spans="1:6" x14ac:dyDescent="0.3">
      <c r="A3380" s="45"/>
      <c r="B3380" s="560" t="s">
        <v>17</v>
      </c>
      <c r="C3380" s="1260" t="s">
        <v>416</v>
      </c>
      <c r="D3380" s="1267"/>
      <c r="E3380" s="1261"/>
      <c r="F3380" s="62"/>
    </row>
    <row r="3381" spans="1:6" x14ac:dyDescent="0.3">
      <c r="A3381" s="63" t="s">
        <v>47</v>
      </c>
      <c r="B3381" s="561" t="s">
        <v>113</v>
      </c>
      <c r="C3381" s="45" t="s">
        <v>114</v>
      </c>
      <c r="D3381" s="45" t="s">
        <v>115</v>
      </c>
      <c r="E3381" s="45" t="s">
        <v>116</v>
      </c>
      <c r="F3381" s="64" t="s">
        <v>48</v>
      </c>
    </row>
    <row r="3382" spans="1:6" x14ac:dyDescent="0.3">
      <c r="A3382" s="562"/>
      <c r="B3382" s="561" t="s">
        <v>188</v>
      </c>
      <c r="C3382" s="46" t="s">
        <v>117</v>
      </c>
      <c r="D3382" s="46" t="s">
        <v>118</v>
      </c>
      <c r="E3382" s="46" t="s">
        <v>119</v>
      </c>
      <c r="F3382" s="563"/>
    </row>
    <row r="3383" spans="1:6" ht="19.5" thickBot="1" x14ac:dyDescent="0.35">
      <c r="A3383" s="682" t="s">
        <v>540</v>
      </c>
      <c r="B3383" s="171">
        <v>21500</v>
      </c>
      <c r="C3383" s="171"/>
      <c r="D3383" s="171">
        <v>48000</v>
      </c>
      <c r="E3383" s="171"/>
      <c r="F3383" s="683"/>
    </row>
    <row r="3384" spans="1:6" ht="19.5" thickTop="1" x14ac:dyDescent="0.3">
      <c r="A3384" s="688" t="s">
        <v>562</v>
      </c>
      <c r="B3384" s="689">
        <v>21500</v>
      </c>
      <c r="C3384" s="172"/>
      <c r="D3384" s="689">
        <v>48000</v>
      </c>
      <c r="E3384" s="172"/>
      <c r="F3384" s="688"/>
    </row>
    <row r="3385" spans="1:6" x14ac:dyDescent="0.3">
      <c r="A3385" s="173" t="s">
        <v>1115</v>
      </c>
      <c r="B3385" s="174">
        <v>21500</v>
      </c>
      <c r="C3385" s="174"/>
      <c r="D3385" s="174">
        <v>48000</v>
      </c>
      <c r="E3385" s="174"/>
      <c r="F3385" s="175" t="s">
        <v>1118</v>
      </c>
    </row>
    <row r="3386" spans="1:6" x14ac:dyDescent="0.3">
      <c r="A3386" s="569"/>
      <c r="B3386" s="154"/>
      <c r="C3386" s="154"/>
      <c r="D3386" s="154"/>
      <c r="E3386" s="154"/>
      <c r="F3386" s="175" t="s">
        <v>1116</v>
      </c>
    </row>
    <row r="3387" spans="1:6" x14ac:dyDescent="0.3">
      <c r="A3387" s="569"/>
      <c r="B3387" s="154"/>
      <c r="C3387" s="154"/>
      <c r="D3387" s="154"/>
      <c r="E3387" s="154"/>
      <c r="F3387" s="666" t="s">
        <v>1117</v>
      </c>
    </row>
    <row r="3388" spans="1:6" x14ac:dyDescent="0.3">
      <c r="A3388" s="569"/>
      <c r="B3388" s="154"/>
      <c r="C3388" s="154"/>
      <c r="D3388" s="154"/>
      <c r="E3388" s="154"/>
      <c r="F3388" s="666"/>
    </row>
    <row r="3389" spans="1:6" x14ac:dyDescent="0.3">
      <c r="A3389" s="569"/>
      <c r="B3389" s="154"/>
      <c r="C3389" s="154"/>
      <c r="D3389" s="154"/>
      <c r="E3389" s="154"/>
      <c r="F3389" s="667"/>
    </row>
    <row r="3390" spans="1:6" x14ac:dyDescent="0.3">
      <c r="A3390" s="569"/>
      <c r="B3390" s="154"/>
      <c r="C3390" s="154"/>
      <c r="D3390" s="154"/>
      <c r="E3390" s="154"/>
      <c r="F3390" s="690"/>
    </row>
    <row r="3391" spans="1:6" x14ac:dyDescent="0.3">
      <c r="A3391" s="569"/>
      <c r="B3391" s="154"/>
      <c r="C3391" s="154"/>
      <c r="D3391" s="154"/>
      <c r="E3391" s="154"/>
      <c r="F3391" s="569"/>
    </row>
    <row r="3392" spans="1:6" x14ac:dyDescent="0.3">
      <c r="A3392" s="569"/>
      <c r="B3392" s="154"/>
      <c r="C3392" s="154"/>
      <c r="D3392" s="154"/>
      <c r="E3392" s="154"/>
      <c r="F3392" s="569"/>
    </row>
    <row r="3393" spans="1:6" x14ac:dyDescent="0.3">
      <c r="A3393" s="569"/>
      <c r="B3393" s="154"/>
      <c r="C3393" s="154"/>
      <c r="D3393" s="154"/>
      <c r="E3393" s="154"/>
      <c r="F3393" s="569"/>
    </row>
    <row r="3394" spans="1:6" x14ac:dyDescent="0.3">
      <c r="A3394" s="569"/>
      <c r="B3394" s="154"/>
      <c r="C3394" s="154"/>
      <c r="D3394" s="154"/>
      <c r="E3394" s="154"/>
      <c r="F3394" s="569"/>
    </row>
    <row r="3395" spans="1:6" x14ac:dyDescent="0.3">
      <c r="A3395" s="569"/>
      <c r="B3395" s="154"/>
      <c r="C3395" s="154"/>
      <c r="D3395" s="154"/>
      <c r="E3395" s="154"/>
      <c r="F3395" s="569"/>
    </row>
    <row r="3396" spans="1:6" x14ac:dyDescent="0.3">
      <c r="A3396" s="569"/>
      <c r="B3396" s="154"/>
      <c r="C3396" s="154"/>
      <c r="D3396" s="569"/>
      <c r="E3396" s="154"/>
      <c r="F3396" s="569"/>
    </row>
    <row r="3397" spans="1:6" x14ac:dyDescent="0.3">
      <c r="A3397" s="569"/>
      <c r="B3397" s="154"/>
      <c r="C3397" s="154"/>
      <c r="D3397" s="569"/>
      <c r="E3397" s="154"/>
      <c r="F3397" s="569"/>
    </row>
    <row r="3398" spans="1:6" x14ac:dyDescent="0.3">
      <c r="A3398" s="65" t="s">
        <v>6</v>
      </c>
      <c r="B3398" s="83">
        <v>21500</v>
      </c>
      <c r="C3398" s="75" t="s">
        <v>431</v>
      </c>
      <c r="D3398" s="83">
        <f>D3383</f>
        <v>48000</v>
      </c>
      <c r="E3398" s="75" t="s">
        <v>431</v>
      </c>
      <c r="F3398" s="584"/>
    </row>
    <row r="3399" spans="1:6" x14ac:dyDescent="0.3">
      <c r="A3399" s="553"/>
      <c r="B3399" s="141"/>
      <c r="C3399" s="144"/>
      <c r="D3399" s="141"/>
      <c r="E3399" s="144"/>
      <c r="F3399" s="49"/>
    </row>
    <row r="3400" spans="1:6" x14ac:dyDescent="0.3">
      <c r="A3400" s="553"/>
      <c r="B3400" s="141"/>
      <c r="C3400" s="144"/>
      <c r="D3400" s="141"/>
      <c r="E3400" s="144"/>
      <c r="F3400" s="49"/>
    </row>
    <row r="3401" spans="1:6" x14ac:dyDescent="0.3">
      <c r="A3401" s="553"/>
      <c r="B3401" s="141"/>
      <c r="C3401" s="144"/>
      <c r="D3401" s="141"/>
      <c r="E3401" s="144"/>
      <c r="F3401" s="49"/>
    </row>
    <row r="3402" spans="1:6" x14ac:dyDescent="0.3">
      <c r="A3402" s="553"/>
      <c r="B3402" s="141"/>
      <c r="C3402" s="144"/>
      <c r="D3402" s="141"/>
      <c r="E3402" s="144"/>
      <c r="F3402" s="49"/>
    </row>
    <row r="3403" spans="1:6" x14ac:dyDescent="0.3">
      <c r="A3403" s="553"/>
      <c r="B3403" s="141"/>
      <c r="C3403" s="144"/>
      <c r="D3403" s="141"/>
      <c r="E3403" s="144"/>
      <c r="F3403" s="49"/>
    </row>
    <row r="3404" spans="1:6" x14ac:dyDescent="0.3">
      <c r="A3404" s="553"/>
      <c r="B3404" s="141"/>
      <c r="C3404" s="144"/>
      <c r="D3404" s="141"/>
      <c r="E3404" s="144"/>
      <c r="F3404" s="49"/>
    </row>
    <row r="3405" spans="1:6" x14ac:dyDescent="0.3">
      <c r="A3405" s="553"/>
      <c r="B3405" s="141"/>
      <c r="C3405" s="144"/>
      <c r="D3405" s="141"/>
      <c r="E3405" s="144"/>
      <c r="F3405" s="49"/>
    </row>
    <row r="3406" spans="1:6" x14ac:dyDescent="0.3">
      <c r="A3406" s="553"/>
      <c r="B3406" s="141"/>
      <c r="C3406" s="144"/>
      <c r="D3406" s="141"/>
      <c r="E3406" s="144"/>
      <c r="F3406" s="49"/>
    </row>
    <row r="3407" spans="1:6" x14ac:dyDescent="0.3">
      <c r="A3407" s="553"/>
      <c r="B3407" s="141"/>
      <c r="C3407" s="144"/>
      <c r="D3407" s="141"/>
      <c r="E3407" s="144"/>
      <c r="F3407" s="49"/>
    </row>
    <row r="3408" spans="1:6" x14ac:dyDescent="0.3">
      <c r="A3408" s="553"/>
      <c r="B3408" s="141"/>
      <c r="C3408" s="144"/>
      <c r="D3408" s="141"/>
      <c r="E3408" s="144"/>
      <c r="F3408" s="49"/>
    </row>
    <row r="3409" spans="1:6" x14ac:dyDescent="0.3">
      <c r="A3409" s="553"/>
      <c r="B3409" s="141"/>
      <c r="C3409" s="144"/>
      <c r="D3409" s="141"/>
      <c r="E3409" s="144"/>
      <c r="F3409" s="49"/>
    </row>
    <row r="3410" spans="1:6" x14ac:dyDescent="0.3">
      <c r="A3410" s="553"/>
      <c r="B3410" s="141"/>
      <c r="C3410" s="144"/>
      <c r="D3410" s="141"/>
      <c r="E3410" s="144"/>
      <c r="F3410" s="49"/>
    </row>
    <row r="3411" spans="1:6" x14ac:dyDescent="0.3">
      <c r="A3411" s="553"/>
      <c r="B3411" s="141"/>
      <c r="C3411" s="144"/>
      <c r="D3411" s="141"/>
      <c r="E3411" s="144"/>
      <c r="F3411" s="49"/>
    </row>
    <row r="3412" spans="1:6" x14ac:dyDescent="0.3">
      <c r="A3412" s="553"/>
      <c r="B3412" s="141"/>
      <c r="C3412" s="144"/>
      <c r="D3412" s="141"/>
      <c r="E3412" s="144"/>
      <c r="F3412" s="49"/>
    </row>
    <row r="3413" spans="1:6" x14ac:dyDescent="0.3">
      <c r="A3413" s="553"/>
      <c r="B3413" s="141"/>
      <c r="C3413" s="144"/>
      <c r="D3413" s="141"/>
      <c r="E3413" s="144"/>
      <c r="F3413" s="49"/>
    </row>
    <row r="3414" spans="1:6" x14ac:dyDescent="0.3">
      <c r="A3414" s="553"/>
      <c r="B3414" s="141"/>
      <c r="C3414" s="144"/>
      <c r="D3414" s="141"/>
      <c r="E3414" s="144"/>
      <c r="F3414" s="49"/>
    </row>
    <row r="3415" spans="1:6" x14ac:dyDescent="0.3">
      <c r="A3415" s="553"/>
      <c r="B3415" s="141"/>
      <c r="C3415" s="144"/>
      <c r="D3415" s="141"/>
      <c r="E3415" s="144"/>
      <c r="F3415" s="49"/>
    </row>
    <row r="3416" spans="1:6" x14ac:dyDescent="0.3">
      <c r="A3416" s="553"/>
      <c r="B3416" s="141"/>
      <c r="C3416" s="144"/>
      <c r="D3416" s="141"/>
      <c r="E3416" s="144"/>
      <c r="F3416" s="49"/>
    </row>
    <row r="3417" spans="1:6" x14ac:dyDescent="0.3">
      <c r="A3417" s="553"/>
      <c r="B3417" s="141"/>
      <c r="C3417" s="144"/>
      <c r="D3417" s="141"/>
      <c r="E3417" s="144"/>
      <c r="F3417" s="49"/>
    </row>
    <row r="3418" spans="1:6" x14ac:dyDescent="0.3">
      <c r="A3418" s="553"/>
      <c r="B3418" s="141"/>
      <c r="C3418" s="144"/>
      <c r="D3418" s="141"/>
      <c r="E3418" s="144"/>
      <c r="F3418" s="49"/>
    </row>
    <row r="3419" spans="1:6" x14ac:dyDescent="0.3">
      <c r="A3419" s="553"/>
      <c r="B3419" s="141"/>
      <c r="C3419" s="144"/>
      <c r="D3419" s="141"/>
      <c r="E3419" s="144"/>
      <c r="F3419" s="49"/>
    </row>
    <row r="3420" spans="1:6" x14ac:dyDescent="0.3">
      <c r="A3420" s="743"/>
      <c r="B3420" s="141"/>
      <c r="C3420" s="144"/>
      <c r="D3420" s="141"/>
      <c r="E3420" s="144"/>
      <c r="F3420" s="49"/>
    </row>
    <row r="3421" spans="1:6" x14ac:dyDescent="0.3">
      <c r="A3421" s="1345" t="s">
        <v>127</v>
      </c>
      <c r="B3421" s="1345"/>
      <c r="C3421" s="1345"/>
      <c r="D3421" s="1345"/>
      <c r="E3421" s="1345"/>
      <c r="F3421" s="1345"/>
    </row>
    <row r="3422" spans="1:6" x14ac:dyDescent="0.3">
      <c r="A3422" s="1344" t="s">
        <v>415</v>
      </c>
      <c r="B3422" s="1344"/>
      <c r="C3422" s="1344"/>
      <c r="D3422" s="1344"/>
      <c r="E3422" s="1344"/>
      <c r="F3422" s="1344"/>
    </row>
    <row r="3423" spans="1:6" x14ac:dyDescent="0.3">
      <c r="A3423" s="1344" t="s">
        <v>45</v>
      </c>
      <c r="B3423" s="1344"/>
      <c r="C3423" s="1344"/>
      <c r="D3423" s="1344"/>
      <c r="E3423" s="1344"/>
      <c r="F3423" s="1344"/>
    </row>
    <row r="3424" spans="1:6" x14ac:dyDescent="0.3">
      <c r="A3424" s="214" t="s">
        <v>534</v>
      </c>
      <c r="B3424" s="91"/>
      <c r="C3424" s="552"/>
      <c r="D3424" s="552"/>
      <c r="E3424" s="552"/>
      <c r="F3424" s="552"/>
    </row>
    <row r="3425" spans="1:6" x14ac:dyDescent="0.3">
      <c r="A3425" s="214" t="s">
        <v>860</v>
      </c>
      <c r="B3425" s="91"/>
      <c r="C3425" s="552"/>
      <c r="D3425" s="552"/>
      <c r="E3425" s="552"/>
      <c r="F3425" s="552"/>
    </row>
    <row r="3426" spans="1:6" x14ac:dyDescent="0.3">
      <c r="A3426" s="214" t="s">
        <v>145</v>
      </c>
      <c r="B3426" s="91"/>
      <c r="C3426" s="552"/>
      <c r="D3426" s="552"/>
      <c r="E3426" s="552"/>
      <c r="F3426" s="552"/>
    </row>
    <row r="3427" spans="1:6" x14ac:dyDescent="0.3">
      <c r="A3427" s="214" t="s">
        <v>861</v>
      </c>
      <c r="B3427" s="91"/>
      <c r="C3427" s="552"/>
      <c r="D3427" s="552"/>
      <c r="E3427" s="552"/>
      <c r="F3427" s="552"/>
    </row>
    <row r="3428" spans="1:6" x14ac:dyDescent="0.3">
      <c r="A3428" s="91" t="s">
        <v>1454</v>
      </c>
      <c r="B3428" s="587"/>
      <c r="C3428" s="587"/>
      <c r="D3428" s="587"/>
      <c r="E3428" s="91" t="s">
        <v>1043</v>
      </c>
      <c r="F3428" s="587"/>
    </row>
    <row r="3429" spans="1:6" x14ac:dyDescent="0.3">
      <c r="A3429" s="91" t="s">
        <v>46</v>
      </c>
      <c r="B3429" s="587"/>
      <c r="C3429" s="587"/>
      <c r="D3429" s="587"/>
      <c r="E3429" s="587"/>
      <c r="F3429" s="587"/>
    </row>
    <row r="3430" spans="1:6" x14ac:dyDescent="0.3">
      <c r="A3430" s="216"/>
      <c r="B3430" s="588" t="s">
        <v>17</v>
      </c>
      <c r="C3430" s="1346" t="s">
        <v>416</v>
      </c>
      <c r="D3430" s="1347"/>
      <c r="E3430" s="1348"/>
      <c r="F3430" s="217"/>
    </row>
    <row r="3431" spans="1:6" x14ac:dyDescent="0.3">
      <c r="A3431" s="218" t="s">
        <v>47</v>
      </c>
      <c r="B3431" s="589" t="s">
        <v>113</v>
      </c>
      <c r="C3431" s="216" t="s">
        <v>114</v>
      </c>
      <c r="D3431" s="216" t="s">
        <v>115</v>
      </c>
      <c r="E3431" s="216" t="s">
        <v>116</v>
      </c>
      <c r="F3431" s="220" t="s">
        <v>48</v>
      </c>
    </row>
    <row r="3432" spans="1:6" x14ac:dyDescent="0.3">
      <c r="A3432" s="590"/>
      <c r="B3432" s="589" t="s">
        <v>188</v>
      </c>
      <c r="C3432" s="219" t="s">
        <v>117</v>
      </c>
      <c r="D3432" s="219" t="s">
        <v>118</v>
      </c>
      <c r="E3432" s="219" t="s">
        <v>119</v>
      </c>
      <c r="F3432" s="591"/>
    </row>
    <row r="3433" spans="1:6" ht="19.5" thickBot="1" x14ac:dyDescent="0.35">
      <c r="A3433" s="592" t="s">
        <v>540</v>
      </c>
      <c r="B3433" s="221" t="s">
        <v>580</v>
      </c>
      <c r="C3433" s="221" t="s">
        <v>431</v>
      </c>
      <c r="D3433" s="221"/>
      <c r="E3433" s="221">
        <v>14300</v>
      </c>
      <c r="F3433" s="593"/>
    </row>
    <row r="3434" spans="1:6" ht="19.5" thickTop="1" x14ac:dyDescent="0.3">
      <c r="A3434" s="609" t="s">
        <v>541</v>
      </c>
      <c r="B3434" s="222" t="s">
        <v>839</v>
      </c>
      <c r="C3434" s="222"/>
      <c r="D3434" s="256"/>
      <c r="E3434" s="256">
        <f>1800+1000+2500</f>
        <v>5300</v>
      </c>
      <c r="F3434" s="610" t="s">
        <v>431</v>
      </c>
    </row>
    <row r="3435" spans="1:6" x14ac:dyDescent="0.3">
      <c r="A3435" s="607" t="s">
        <v>693</v>
      </c>
      <c r="B3435" s="225" t="s">
        <v>431</v>
      </c>
      <c r="C3435" s="225"/>
      <c r="D3435" s="226"/>
      <c r="E3435" s="226">
        <v>5300</v>
      </c>
      <c r="F3435" s="591" t="s">
        <v>1049</v>
      </c>
    </row>
    <row r="3436" spans="1:6" x14ac:dyDescent="0.3">
      <c r="A3436" s="598" t="s">
        <v>431</v>
      </c>
      <c r="B3436" s="232" t="s">
        <v>431</v>
      </c>
      <c r="C3436" s="232"/>
      <c r="D3436" s="257"/>
      <c r="E3436" s="257" t="s">
        <v>431</v>
      </c>
      <c r="F3436" s="602" t="s">
        <v>1048</v>
      </c>
    </row>
    <row r="3437" spans="1:6" x14ac:dyDescent="0.3">
      <c r="A3437" s="598"/>
      <c r="B3437" s="232"/>
      <c r="C3437" s="232"/>
      <c r="D3437" s="257"/>
      <c r="E3437" s="257"/>
      <c r="F3437" s="602" t="s">
        <v>1014</v>
      </c>
    </row>
    <row r="3438" spans="1:6" x14ac:dyDescent="0.3">
      <c r="A3438" s="598"/>
      <c r="B3438" s="227"/>
      <c r="C3438" s="227"/>
      <c r="D3438" s="257"/>
      <c r="E3438" s="257"/>
      <c r="F3438" s="602" t="s">
        <v>1050</v>
      </c>
    </row>
    <row r="3439" spans="1:6" x14ac:dyDescent="0.3">
      <c r="A3439" s="590" t="s">
        <v>431</v>
      </c>
      <c r="B3439" s="232" t="s">
        <v>839</v>
      </c>
      <c r="C3439" s="232"/>
      <c r="D3439" s="231"/>
      <c r="E3439" s="231" t="s">
        <v>431</v>
      </c>
      <c r="F3439" s="602" t="s">
        <v>1052</v>
      </c>
    </row>
    <row r="3440" spans="1:6" x14ac:dyDescent="0.3">
      <c r="A3440" s="601" t="s">
        <v>431</v>
      </c>
      <c r="B3440" s="232" t="s">
        <v>431</v>
      </c>
      <c r="C3440" s="232"/>
      <c r="D3440" s="257"/>
      <c r="E3440" s="257" t="s">
        <v>431</v>
      </c>
      <c r="F3440" s="602" t="s">
        <v>1051</v>
      </c>
    </row>
    <row r="3441" spans="1:6" x14ac:dyDescent="0.3">
      <c r="A3441" s="598"/>
      <c r="B3441" s="232"/>
      <c r="C3441" s="232"/>
      <c r="D3441" s="257"/>
      <c r="E3441" s="257"/>
      <c r="F3441" s="602" t="s">
        <v>2178</v>
      </c>
    </row>
    <row r="3442" spans="1:6" ht="19.5" thickBot="1" x14ac:dyDescent="0.35">
      <c r="A3442" s="598"/>
      <c r="B3442" s="232"/>
      <c r="C3442" s="232"/>
      <c r="D3442" s="257"/>
      <c r="E3442" s="257"/>
      <c r="F3442" s="618"/>
    </row>
    <row r="3443" spans="1:6" ht="19.5" thickTop="1" x14ac:dyDescent="0.3">
      <c r="A3443" s="609" t="s">
        <v>847</v>
      </c>
      <c r="B3443" s="222" t="s">
        <v>839</v>
      </c>
      <c r="C3443" s="222"/>
      <c r="D3443" s="256"/>
      <c r="E3443" s="256">
        <f>5000+4000</f>
        <v>9000</v>
      </c>
      <c r="F3443" s="610" t="s">
        <v>431</v>
      </c>
    </row>
    <row r="3444" spans="1:6" x14ac:dyDescent="0.3">
      <c r="A3444" s="607" t="s">
        <v>748</v>
      </c>
      <c r="B3444" s="225"/>
      <c r="C3444" s="225"/>
      <c r="D3444" s="226"/>
      <c r="E3444" s="226">
        <v>9000</v>
      </c>
      <c r="F3444" s="597" t="s">
        <v>1054</v>
      </c>
    </row>
    <row r="3445" spans="1:6" x14ac:dyDescent="0.3">
      <c r="A3445" s="599"/>
      <c r="B3445" s="227"/>
      <c r="C3445" s="227"/>
      <c r="D3445" s="228"/>
      <c r="E3445" s="228"/>
      <c r="F3445" s="602" t="s">
        <v>1053</v>
      </c>
    </row>
    <row r="3446" spans="1:6" x14ac:dyDescent="0.3">
      <c r="A3446" s="599"/>
      <c r="B3446" s="227"/>
      <c r="C3446" s="227"/>
      <c r="D3446" s="228"/>
      <c r="E3446" s="228"/>
      <c r="F3446" s="602" t="s">
        <v>1056</v>
      </c>
    </row>
    <row r="3447" spans="1:6" x14ac:dyDescent="0.3">
      <c r="A3447" s="599"/>
      <c r="B3447" s="227"/>
      <c r="C3447" s="227"/>
      <c r="D3447" s="228"/>
      <c r="E3447" s="228"/>
      <c r="F3447" s="602" t="s">
        <v>1055</v>
      </c>
    </row>
    <row r="3448" spans="1:6" x14ac:dyDescent="0.3">
      <c r="A3448" s="599"/>
      <c r="B3448" s="227"/>
      <c r="C3448" s="227"/>
      <c r="D3448" s="228"/>
      <c r="E3448" s="228"/>
      <c r="F3448" s="602" t="s">
        <v>2179</v>
      </c>
    </row>
    <row r="3449" spans="1:6" x14ac:dyDescent="0.3">
      <c r="A3449" s="599"/>
      <c r="B3449" s="227"/>
      <c r="C3449" s="227"/>
      <c r="D3449" s="228"/>
      <c r="E3449" s="228"/>
      <c r="F3449" s="602"/>
    </row>
    <row r="3450" spans="1:6" x14ac:dyDescent="0.3">
      <c r="A3450" s="233" t="s">
        <v>6</v>
      </c>
      <c r="B3450" s="223" t="s">
        <v>1047</v>
      </c>
      <c r="C3450" s="223" t="s">
        <v>431</v>
      </c>
      <c r="D3450" s="234"/>
      <c r="E3450" s="234">
        <v>14300</v>
      </c>
      <c r="F3450" s="603"/>
    </row>
    <row r="3451" spans="1:6" x14ac:dyDescent="0.3">
      <c r="A3451" s="553"/>
      <c r="B3451" s="141"/>
      <c r="C3451" s="144"/>
      <c r="D3451" s="141"/>
      <c r="E3451" s="144"/>
      <c r="F3451" s="49"/>
    </row>
    <row r="3452" spans="1:6" x14ac:dyDescent="0.3">
      <c r="A3452" s="553"/>
      <c r="B3452" s="141"/>
      <c r="C3452" s="144"/>
      <c r="D3452" s="141"/>
      <c r="E3452" s="144"/>
      <c r="F3452" s="49"/>
    </row>
    <row r="3453" spans="1:6" x14ac:dyDescent="0.3">
      <c r="A3453" s="553"/>
      <c r="B3453" s="141"/>
      <c r="C3453" s="144"/>
      <c r="D3453" s="141"/>
      <c r="E3453" s="144"/>
      <c r="F3453" s="49"/>
    </row>
    <row r="3454" spans="1:6" x14ac:dyDescent="0.3">
      <c r="A3454" s="553"/>
      <c r="B3454" s="141"/>
      <c r="C3454" s="144"/>
      <c r="D3454" s="141"/>
      <c r="E3454" s="144"/>
      <c r="F3454" s="49"/>
    </row>
    <row r="3455" spans="1:6" x14ac:dyDescent="0.3">
      <c r="A3455" s="553"/>
      <c r="B3455" s="141"/>
      <c r="C3455" s="144"/>
      <c r="D3455" s="141"/>
      <c r="E3455" s="144"/>
      <c r="F3455" s="49"/>
    </row>
    <row r="3456" spans="1:6" x14ac:dyDescent="0.3">
      <c r="A3456" s="553"/>
      <c r="B3456" s="141"/>
      <c r="C3456" s="144"/>
      <c r="D3456" s="141"/>
      <c r="E3456" s="144"/>
      <c r="F3456" s="49"/>
    </row>
    <row r="3457" spans="1:6" x14ac:dyDescent="0.3">
      <c r="A3457" s="553"/>
      <c r="B3457" s="141"/>
      <c r="C3457" s="144"/>
      <c r="D3457" s="141"/>
      <c r="E3457" s="144"/>
      <c r="F3457" s="49"/>
    </row>
    <row r="3458" spans="1:6" x14ac:dyDescent="0.3">
      <c r="A3458" s="553"/>
      <c r="B3458" s="141"/>
      <c r="C3458" s="144"/>
      <c r="D3458" s="141"/>
      <c r="E3458" s="144"/>
      <c r="F3458" s="49"/>
    </row>
    <row r="3459" spans="1:6" x14ac:dyDescent="0.3">
      <c r="A3459" s="553"/>
      <c r="B3459" s="141"/>
      <c r="C3459" s="144"/>
      <c r="D3459" s="141"/>
      <c r="E3459" s="144"/>
      <c r="F3459" s="49"/>
    </row>
    <row r="3460" spans="1:6" x14ac:dyDescent="0.3">
      <c r="A3460" s="553"/>
      <c r="B3460" s="141"/>
      <c r="C3460" s="144"/>
      <c r="D3460" s="141"/>
      <c r="E3460" s="144"/>
      <c r="F3460" s="49"/>
    </row>
    <row r="3461" spans="1:6" x14ac:dyDescent="0.3">
      <c r="A3461" s="553"/>
      <c r="B3461" s="141"/>
      <c r="C3461" s="144"/>
      <c r="D3461" s="141"/>
      <c r="E3461" s="144"/>
      <c r="F3461" s="49"/>
    </row>
    <row r="3462" spans="1:6" x14ac:dyDescent="0.3">
      <c r="A3462" s="553"/>
      <c r="B3462" s="141"/>
      <c r="C3462" s="144"/>
      <c r="D3462" s="141"/>
      <c r="E3462" s="144"/>
      <c r="F3462" s="49"/>
    </row>
    <row r="3463" spans="1:6" x14ac:dyDescent="0.3">
      <c r="A3463" s="553"/>
      <c r="B3463" s="141"/>
      <c r="C3463" s="144"/>
      <c r="D3463" s="141"/>
      <c r="E3463" s="144"/>
      <c r="F3463" s="49"/>
    </row>
    <row r="3464" spans="1:6" x14ac:dyDescent="0.3">
      <c r="A3464" s="553"/>
      <c r="B3464" s="141"/>
      <c r="C3464" s="144"/>
      <c r="D3464" s="141"/>
      <c r="E3464" s="144"/>
      <c r="F3464" s="49"/>
    </row>
    <row r="3465" spans="1:6" x14ac:dyDescent="0.3">
      <c r="A3465" s="553"/>
      <c r="B3465" s="141"/>
      <c r="C3465" s="144"/>
      <c r="D3465" s="141"/>
      <c r="E3465" s="144"/>
      <c r="F3465" s="49"/>
    </row>
    <row r="3466" spans="1:6" x14ac:dyDescent="0.3">
      <c r="A3466" s="553"/>
      <c r="B3466" s="141"/>
      <c r="C3466" s="144"/>
      <c r="D3466" s="141"/>
      <c r="E3466" s="144"/>
      <c r="F3466" s="49"/>
    </row>
    <row r="3467" spans="1:6" x14ac:dyDescent="0.3">
      <c r="A3467" s="553"/>
      <c r="B3467" s="141"/>
      <c r="C3467" s="144"/>
      <c r="D3467" s="141"/>
      <c r="E3467" s="144"/>
      <c r="F3467" s="49"/>
    </row>
    <row r="3468" spans="1:6" x14ac:dyDescent="0.3">
      <c r="A3468" s="553"/>
      <c r="B3468" s="141"/>
      <c r="C3468" s="144"/>
      <c r="D3468" s="141"/>
      <c r="E3468" s="144"/>
      <c r="F3468" s="49"/>
    </row>
    <row r="3469" spans="1:6" x14ac:dyDescent="0.3">
      <c r="A3469" s="553"/>
      <c r="B3469" s="141"/>
      <c r="C3469" s="144"/>
      <c r="D3469" s="141"/>
      <c r="E3469" s="144"/>
      <c r="F3469" s="49"/>
    </row>
    <row r="3470" spans="1:6" x14ac:dyDescent="0.3">
      <c r="A3470" s="553"/>
      <c r="B3470" s="141"/>
      <c r="C3470" s="144"/>
      <c r="D3470" s="141"/>
      <c r="E3470" s="144"/>
      <c r="F3470" s="49"/>
    </row>
    <row r="3471" spans="1:6" x14ac:dyDescent="0.3">
      <c r="A3471" s="1345" t="s">
        <v>127</v>
      </c>
      <c r="B3471" s="1345"/>
      <c r="C3471" s="1345"/>
      <c r="D3471" s="1345"/>
      <c r="E3471" s="1345"/>
      <c r="F3471" s="1345"/>
    </row>
    <row r="3472" spans="1:6" x14ac:dyDescent="0.3">
      <c r="A3472" s="1344" t="s">
        <v>415</v>
      </c>
      <c r="B3472" s="1344"/>
      <c r="C3472" s="1344"/>
      <c r="D3472" s="1344"/>
      <c r="E3472" s="1344"/>
      <c r="F3472" s="1344"/>
    </row>
    <row r="3473" spans="1:6" x14ac:dyDescent="0.3">
      <c r="A3473" s="1344" t="s">
        <v>45</v>
      </c>
      <c r="B3473" s="1344"/>
      <c r="C3473" s="1344"/>
      <c r="D3473" s="1344"/>
      <c r="E3473" s="1344"/>
      <c r="F3473" s="1344"/>
    </row>
    <row r="3474" spans="1:6" x14ac:dyDescent="0.3">
      <c r="A3474" s="214" t="s">
        <v>534</v>
      </c>
      <c r="B3474" s="91"/>
      <c r="C3474" s="552"/>
      <c r="D3474" s="552"/>
      <c r="E3474" s="552"/>
      <c r="F3474" s="552"/>
    </row>
    <row r="3475" spans="1:6" x14ac:dyDescent="0.3">
      <c r="A3475" s="214" t="s">
        <v>860</v>
      </c>
      <c r="B3475" s="91"/>
      <c r="C3475" s="552"/>
      <c r="D3475" s="552"/>
      <c r="E3475" s="552"/>
      <c r="F3475" s="552"/>
    </row>
    <row r="3476" spans="1:6" x14ac:dyDescent="0.3">
      <c r="A3476" s="214" t="s">
        <v>145</v>
      </c>
      <c r="B3476" s="91"/>
      <c r="C3476" s="552"/>
      <c r="D3476" s="552"/>
      <c r="E3476" s="552"/>
      <c r="F3476" s="552"/>
    </row>
    <row r="3477" spans="1:6" x14ac:dyDescent="0.3">
      <c r="A3477" s="214" t="s">
        <v>861</v>
      </c>
      <c r="B3477" s="91"/>
      <c r="C3477" s="552"/>
      <c r="D3477" s="552"/>
      <c r="E3477" s="552"/>
      <c r="F3477" s="552"/>
    </row>
    <row r="3478" spans="1:6" x14ac:dyDescent="0.3">
      <c r="A3478" s="91" t="s">
        <v>1455</v>
      </c>
      <c r="B3478" s="587"/>
      <c r="C3478" s="587"/>
      <c r="D3478" s="587"/>
      <c r="E3478" s="91" t="s">
        <v>1264</v>
      </c>
      <c r="F3478" s="587"/>
    </row>
    <row r="3479" spans="1:6" x14ac:dyDescent="0.3">
      <c r="A3479" s="91" t="s">
        <v>46</v>
      </c>
      <c r="B3479" s="587"/>
      <c r="C3479" s="587"/>
      <c r="D3479" s="587"/>
      <c r="E3479" s="587"/>
      <c r="F3479" s="587"/>
    </row>
    <row r="3480" spans="1:6" x14ac:dyDescent="0.3">
      <c r="A3480" s="216"/>
      <c r="B3480" s="588" t="s">
        <v>17</v>
      </c>
      <c r="C3480" s="1346" t="s">
        <v>416</v>
      </c>
      <c r="D3480" s="1347"/>
      <c r="E3480" s="1348"/>
      <c r="F3480" s="217"/>
    </row>
    <row r="3481" spans="1:6" x14ac:dyDescent="0.3">
      <c r="A3481" s="218" t="s">
        <v>47</v>
      </c>
      <c r="B3481" s="589" t="s">
        <v>113</v>
      </c>
      <c r="C3481" s="216" t="s">
        <v>114</v>
      </c>
      <c r="D3481" s="216" t="s">
        <v>115</v>
      </c>
      <c r="E3481" s="216" t="s">
        <v>116</v>
      </c>
      <c r="F3481" s="220" t="s">
        <v>48</v>
      </c>
    </row>
    <row r="3482" spans="1:6" x14ac:dyDescent="0.3">
      <c r="A3482" s="590"/>
      <c r="B3482" s="589" t="s">
        <v>188</v>
      </c>
      <c r="C3482" s="219" t="s">
        <v>117</v>
      </c>
      <c r="D3482" s="219" t="s">
        <v>118</v>
      </c>
      <c r="E3482" s="219" t="s">
        <v>119</v>
      </c>
      <c r="F3482" s="591"/>
    </row>
    <row r="3483" spans="1:6" ht="19.5" thickBot="1" x14ac:dyDescent="0.35">
      <c r="A3483" s="592" t="s">
        <v>540</v>
      </c>
      <c r="B3483" s="221">
        <v>0</v>
      </c>
      <c r="C3483" s="221" t="s">
        <v>431</v>
      </c>
      <c r="D3483" s="221"/>
      <c r="E3483" s="221">
        <v>11700</v>
      </c>
      <c r="F3483" s="593"/>
    </row>
    <row r="3484" spans="1:6" ht="19.5" thickTop="1" x14ac:dyDescent="0.3">
      <c r="A3484" s="609" t="s">
        <v>541</v>
      </c>
      <c r="B3484" s="222">
        <v>0</v>
      </c>
      <c r="C3484" s="222"/>
      <c r="D3484" s="256"/>
      <c r="E3484" s="256">
        <f>4500+1700+2500+1500</f>
        <v>10200</v>
      </c>
      <c r="F3484" s="830" t="s">
        <v>431</v>
      </c>
    </row>
    <row r="3485" spans="1:6" x14ac:dyDescent="0.3">
      <c r="A3485" s="608" t="s">
        <v>739</v>
      </c>
      <c r="B3485" s="225">
        <v>0</v>
      </c>
      <c r="C3485" s="225"/>
      <c r="D3485" s="226"/>
      <c r="E3485" s="226">
        <v>10200</v>
      </c>
      <c r="F3485" s="606" t="s">
        <v>1044</v>
      </c>
    </row>
    <row r="3486" spans="1:6" x14ac:dyDescent="0.3">
      <c r="A3486" s="598" t="s">
        <v>431</v>
      </c>
      <c r="B3486" s="232" t="s">
        <v>431</v>
      </c>
      <c r="C3486" s="232"/>
      <c r="D3486" s="257"/>
      <c r="E3486" s="257" t="s">
        <v>431</v>
      </c>
      <c r="F3486" s="591" t="s">
        <v>1953</v>
      </c>
    </row>
    <row r="3487" spans="1:6" x14ac:dyDescent="0.3">
      <c r="A3487" s="598"/>
      <c r="B3487" s="232"/>
      <c r="C3487" s="232"/>
      <c r="D3487" s="257"/>
      <c r="E3487" s="257"/>
      <c r="F3487" s="602" t="s">
        <v>1954</v>
      </c>
    </row>
    <row r="3488" spans="1:6" x14ac:dyDescent="0.3">
      <c r="A3488" s="598"/>
      <c r="B3488" s="232"/>
      <c r="C3488" s="232"/>
      <c r="D3488" s="257"/>
      <c r="E3488" s="257"/>
      <c r="F3488" s="602" t="s">
        <v>862</v>
      </c>
    </row>
    <row r="3489" spans="1:6" x14ac:dyDescent="0.3">
      <c r="A3489" s="598"/>
      <c r="B3489" s="232"/>
      <c r="C3489" s="232"/>
      <c r="D3489" s="257"/>
      <c r="E3489" s="257"/>
      <c r="F3489" s="602" t="s">
        <v>1955</v>
      </c>
    </row>
    <row r="3490" spans="1:6" x14ac:dyDescent="0.3">
      <c r="A3490" s="598" t="s">
        <v>431</v>
      </c>
      <c r="B3490" s="232" t="s">
        <v>431</v>
      </c>
      <c r="C3490" s="232"/>
      <c r="D3490" s="257"/>
      <c r="E3490" s="257" t="s">
        <v>431</v>
      </c>
      <c r="F3490" s="602" t="s">
        <v>1956</v>
      </c>
    </row>
    <row r="3491" spans="1:6" x14ac:dyDescent="0.3">
      <c r="A3491" s="599"/>
      <c r="B3491" s="227"/>
      <c r="C3491" s="227"/>
      <c r="D3491" s="228"/>
      <c r="E3491" s="228"/>
      <c r="F3491" s="602" t="s">
        <v>1046</v>
      </c>
    </row>
    <row r="3492" spans="1:6" x14ac:dyDescent="0.3">
      <c r="A3492" s="599"/>
      <c r="B3492" s="227"/>
      <c r="C3492" s="227"/>
      <c r="D3492" s="228"/>
      <c r="E3492" s="228"/>
      <c r="F3492" s="602" t="s">
        <v>2180</v>
      </c>
    </row>
    <row r="3493" spans="1:6" x14ac:dyDescent="0.3">
      <c r="A3493" s="599"/>
      <c r="B3493" s="227"/>
      <c r="C3493" s="227"/>
      <c r="D3493" s="228"/>
      <c r="E3493" s="228"/>
      <c r="F3493" s="602" t="s">
        <v>431</v>
      </c>
    </row>
    <row r="3494" spans="1:6" x14ac:dyDescent="0.3">
      <c r="A3494" s="594" t="s">
        <v>847</v>
      </c>
      <c r="B3494" s="223">
        <v>0</v>
      </c>
      <c r="C3494" s="223"/>
      <c r="D3494" s="224"/>
      <c r="E3494" s="224">
        <v>1500</v>
      </c>
      <c r="F3494" s="595" t="s">
        <v>431</v>
      </c>
    </row>
    <row r="3495" spans="1:6" x14ac:dyDescent="0.3">
      <c r="A3495" s="607" t="s">
        <v>748</v>
      </c>
      <c r="B3495" s="225" t="s">
        <v>431</v>
      </c>
      <c r="C3495" s="225"/>
      <c r="D3495" s="226"/>
      <c r="E3495" s="226">
        <v>1500</v>
      </c>
      <c r="F3495" s="591" t="s">
        <v>1266</v>
      </c>
    </row>
    <row r="3496" spans="1:6" x14ac:dyDescent="0.3">
      <c r="A3496" s="607"/>
      <c r="B3496" s="225"/>
      <c r="C3496" s="225"/>
      <c r="D3496" s="226"/>
      <c r="E3496" s="226"/>
      <c r="F3496" s="618" t="s">
        <v>1267</v>
      </c>
    </row>
    <row r="3497" spans="1:6" x14ac:dyDescent="0.3">
      <c r="A3497" s="607"/>
      <c r="B3497" s="225"/>
      <c r="C3497" s="225"/>
      <c r="D3497" s="226"/>
      <c r="E3497" s="226"/>
      <c r="F3497" s="597" t="s">
        <v>431</v>
      </c>
    </row>
    <row r="3498" spans="1:6" x14ac:dyDescent="0.3">
      <c r="A3498" s="607"/>
      <c r="B3498" s="225"/>
      <c r="C3498" s="225"/>
      <c r="D3498" s="226"/>
      <c r="E3498" s="226"/>
      <c r="F3498" s="597" t="s">
        <v>431</v>
      </c>
    </row>
    <row r="3499" spans="1:6" ht="28.5" x14ac:dyDescent="0.45">
      <c r="A3499" s="599"/>
      <c r="B3499" s="227"/>
      <c r="C3499" s="227"/>
      <c r="D3499" s="228"/>
      <c r="E3499" s="228"/>
      <c r="F3499" s="691" t="s">
        <v>431</v>
      </c>
    </row>
    <row r="3500" spans="1:6" x14ac:dyDescent="0.3">
      <c r="A3500" s="599"/>
      <c r="B3500" s="227"/>
      <c r="C3500" s="227"/>
      <c r="D3500" s="228"/>
      <c r="E3500" s="228"/>
      <c r="F3500" s="602"/>
    </row>
    <row r="3501" spans="1:6" x14ac:dyDescent="0.3">
      <c r="A3501" s="599"/>
      <c r="B3501" s="227"/>
      <c r="C3501" s="227"/>
      <c r="D3501" s="228"/>
      <c r="E3501" s="228"/>
      <c r="F3501" s="602"/>
    </row>
    <row r="3502" spans="1:6" x14ac:dyDescent="0.3">
      <c r="A3502" s="599"/>
      <c r="B3502" s="227"/>
      <c r="C3502" s="227"/>
      <c r="D3502" s="228"/>
      <c r="E3502" s="228"/>
      <c r="F3502" s="602"/>
    </row>
    <row r="3503" spans="1:6" x14ac:dyDescent="0.3">
      <c r="A3503" s="599"/>
      <c r="B3503" s="227"/>
      <c r="C3503" s="227"/>
      <c r="D3503" s="228"/>
      <c r="E3503" s="228"/>
      <c r="F3503" s="602"/>
    </row>
    <row r="3504" spans="1:6" x14ac:dyDescent="0.3">
      <c r="A3504" s="233" t="s">
        <v>6</v>
      </c>
      <c r="B3504" s="234">
        <v>0</v>
      </c>
      <c r="C3504" s="223" t="s">
        <v>431</v>
      </c>
      <c r="D3504" s="234"/>
      <c r="E3504" s="234">
        <v>11700</v>
      </c>
      <c r="F3504" s="603"/>
    </row>
    <row r="3505" spans="1:6" x14ac:dyDescent="0.3">
      <c r="A3505" s="552"/>
      <c r="B3505" s="239"/>
      <c r="C3505" s="249"/>
      <c r="D3505" s="239"/>
      <c r="E3505" s="239"/>
      <c r="F3505" s="91"/>
    </row>
    <row r="3506" spans="1:6" x14ac:dyDescent="0.3">
      <c r="A3506" s="552"/>
      <c r="B3506" s="239"/>
      <c r="C3506" s="249"/>
      <c r="D3506" s="239"/>
      <c r="E3506" s="239"/>
      <c r="F3506" s="91"/>
    </row>
    <row r="3507" spans="1:6" x14ac:dyDescent="0.3">
      <c r="A3507" s="552"/>
      <c r="B3507" s="239"/>
      <c r="C3507" s="249"/>
      <c r="D3507" s="239"/>
      <c r="E3507" s="239"/>
      <c r="F3507" s="91"/>
    </row>
    <row r="3508" spans="1:6" x14ac:dyDescent="0.3">
      <c r="A3508" s="552"/>
      <c r="B3508" s="239"/>
      <c r="C3508" s="249"/>
      <c r="D3508" s="239"/>
      <c r="E3508" s="239"/>
      <c r="F3508" s="91"/>
    </row>
    <row r="3509" spans="1:6" x14ac:dyDescent="0.3">
      <c r="A3509" s="552"/>
      <c r="B3509" s="239"/>
      <c r="C3509" s="249"/>
      <c r="D3509" s="239"/>
      <c r="E3509" s="239"/>
      <c r="F3509" s="91"/>
    </row>
    <row r="3510" spans="1:6" x14ac:dyDescent="0.3">
      <c r="A3510" s="552"/>
      <c r="B3510" s="239"/>
      <c r="C3510" s="249"/>
      <c r="D3510" s="239"/>
      <c r="E3510" s="239"/>
      <c r="F3510" s="91"/>
    </row>
    <row r="3511" spans="1:6" x14ac:dyDescent="0.3">
      <c r="A3511" s="552"/>
      <c r="B3511" s="239"/>
      <c r="C3511" s="249"/>
      <c r="D3511" s="239"/>
      <c r="E3511" s="239"/>
      <c r="F3511" s="91"/>
    </row>
    <row r="3512" spans="1:6" x14ac:dyDescent="0.3">
      <c r="A3512" s="552"/>
      <c r="B3512" s="239"/>
      <c r="C3512" s="249"/>
      <c r="D3512" s="239"/>
      <c r="E3512" s="239"/>
      <c r="F3512" s="91"/>
    </row>
    <row r="3513" spans="1:6" x14ac:dyDescent="0.3">
      <c r="A3513" s="552"/>
      <c r="B3513" s="239"/>
      <c r="C3513" s="249"/>
      <c r="D3513" s="239"/>
      <c r="E3513" s="239"/>
      <c r="F3513" s="91"/>
    </row>
    <row r="3514" spans="1:6" x14ac:dyDescent="0.3">
      <c r="A3514" s="552"/>
      <c r="B3514" s="239"/>
      <c r="C3514" s="249"/>
      <c r="D3514" s="239"/>
      <c r="E3514" s="239"/>
      <c r="F3514" s="91"/>
    </row>
    <row r="3515" spans="1:6" x14ac:dyDescent="0.3">
      <c r="A3515" s="552"/>
      <c r="B3515" s="239"/>
      <c r="C3515" s="249"/>
      <c r="D3515" s="239"/>
      <c r="E3515" s="239"/>
      <c r="F3515" s="91"/>
    </row>
    <row r="3516" spans="1:6" x14ac:dyDescent="0.3">
      <c r="A3516" s="552"/>
      <c r="B3516" s="239"/>
      <c r="C3516" s="249"/>
      <c r="D3516" s="239"/>
      <c r="E3516" s="239"/>
      <c r="F3516" s="91"/>
    </row>
    <row r="3517" spans="1:6" x14ac:dyDescent="0.3">
      <c r="A3517" s="552"/>
      <c r="B3517" s="239"/>
      <c r="C3517" s="249"/>
      <c r="D3517" s="239"/>
      <c r="E3517" s="239"/>
      <c r="F3517" s="91"/>
    </row>
    <row r="3518" spans="1:6" x14ac:dyDescent="0.3">
      <c r="A3518" s="552"/>
      <c r="B3518" s="239"/>
      <c r="C3518" s="249"/>
      <c r="D3518" s="239"/>
      <c r="E3518" s="239"/>
      <c r="F3518" s="91"/>
    </row>
    <row r="3519" spans="1:6" x14ac:dyDescent="0.3">
      <c r="A3519" s="552"/>
      <c r="B3519" s="239"/>
      <c r="C3519" s="249"/>
      <c r="D3519" s="239"/>
      <c r="E3519" s="239"/>
      <c r="F3519" s="91"/>
    </row>
    <row r="3520" spans="1:6" x14ac:dyDescent="0.3">
      <c r="A3520" s="552"/>
      <c r="B3520" s="239"/>
      <c r="C3520" s="249"/>
      <c r="D3520" s="239"/>
      <c r="E3520" s="239"/>
      <c r="F3520" s="91"/>
    </row>
    <row r="3521" spans="1:6" x14ac:dyDescent="0.3">
      <c r="A3521" s="1345" t="s">
        <v>127</v>
      </c>
      <c r="B3521" s="1345"/>
      <c r="C3521" s="1345"/>
      <c r="D3521" s="1345"/>
      <c r="E3521" s="1345"/>
      <c r="F3521" s="1345"/>
    </row>
    <row r="3522" spans="1:6" x14ac:dyDescent="0.3">
      <c r="A3522" s="1344" t="s">
        <v>415</v>
      </c>
      <c r="B3522" s="1344"/>
      <c r="C3522" s="1344"/>
      <c r="D3522" s="1344"/>
      <c r="E3522" s="1344"/>
      <c r="F3522" s="1344"/>
    </row>
    <row r="3523" spans="1:6" x14ac:dyDescent="0.3">
      <c r="A3523" s="1344" t="s">
        <v>45</v>
      </c>
      <c r="B3523" s="1344"/>
      <c r="C3523" s="1344"/>
      <c r="D3523" s="1344"/>
      <c r="E3523" s="1344"/>
      <c r="F3523" s="1344"/>
    </row>
    <row r="3524" spans="1:6" x14ac:dyDescent="0.3">
      <c r="A3524" s="214" t="s">
        <v>534</v>
      </c>
      <c r="B3524" s="91"/>
      <c r="C3524" s="552"/>
      <c r="D3524" s="552"/>
      <c r="E3524" s="552"/>
      <c r="F3524" s="552"/>
    </row>
    <row r="3525" spans="1:6" x14ac:dyDescent="0.3">
      <c r="A3525" s="214" t="s">
        <v>860</v>
      </c>
      <c r="B3525" s="91"/>
      <c r="C3525" s="552"/>
      <c r="D3525" s="552"/>
      <c r="E3525" s="552"/>
      <c r="F3525" s="552"/>
    </row>
    <row r="3526" spans="1:6" x14ac:dyDescent="0.3">
      <c r="A3526" s="214" t="s">
        <v>145</v>
      </c>
      <c r="B3526" s="91"/>
      <c r="C3526" s="552"/>
      <c r="D3526" s="552"/>
      <c r="E3526" s="552"/>
      <c r="F3526" s="552"/>
    </row>
    <row r="3527" spans="1:6" x14ac:dyDescent="0.3">
      <c r="A3527" s="214" t="s">
        <v>861</v>
      </c>
      <c r="B3527" s="91"/>
      <c r="C3527" s="552"/>
      <c r="D3527" s="552"/>
      <c r="E3527" s="552"/>
      <c r="F3527" s="552"/>
    </row>
    <row r="3528" spans="1:6" x14ac:dyDescent="0.3">
      <c r="A3528" s="91" t="s">
        <v>1456</v>
      </c>
      <c r="B3528" s="587"/>
      <c r="C3528" s="587"/>
      <c r="D3528" s="587"/>
      <c r="E3528" s="91" t="s">
        <v>1265</v>
      </c>
      <c r="F3528" s="587"/>
    </row>
    <row r="3529" spans="1:6" x14ac:dyDescent="0.3">
      <c r="A3529" s="91" t="s">
        <v>46</v>
      </c>
      <c r="B3529" s="587"/>
      <c r="C3529" s="587"/>
      <c r="D3529" s="587"/>
      <c r="E3529" s="587"/>
      <c r="F3529" s="587"/>
    </row>
    <row r="3530" spans="1:6" x14ac:dyDescent="0.3">
      <c r="A3530" s="216"/>
      <c r="B3530" s="588" t="s">
        <v>17</v>
      </c>
      <c r="C3530" s="1346" t="s">
        <v>416</v>
      </c>
      <c r="D3530" s="1347"/>
      <c r="E3530" s="1348"/>
      <c r="F3530" s="217"/>
    </row>
    <row r="3531" spans="1:6" x14ac:dyDescent="0.3">
      <c r="A3531" s="218" t="s">
        <v>47</v>
      </c>
      <c r="B3531" s="589" t="s">
        <v>113</v>
      </c>
      <c r="C3531" s="216" t="s">
        <v>114</v>
      </c>
      <c r="D3531" s="216" t="s">
        <v>115</v>
      </c>
      <c r="E3531" s="216" t="s">
        <v>116</v>
      </c>
      <c r="F3531" s="220" t="s">
        <v>48</v>
      </c>
    </row>
    <row r="3532" spans="1:6" x14ac:dyDescent="0.3">
      <c r="A3532" s="590"/>
      <c r="B3532" s="589" t="s">
        <v>188</v>
      </c>
      <c r="C3532" s="219" t="s">
        <v>117</v>
      </c>
      <c r="D3532" s="219" t="s">
        <v>118</v>
      </c>
      <c r="E3532" s="219" t="s">
        <v>119</v>
      </c>
      <c r="F3532" s="591"/>
    </row>
    <row r="3533" spans="1:6" ht="19.5" thickBot="1" x14ac:dyDescent="0.35">
      <c r="A3533" s="592" t="s">
        <v>540</v>
      </c>
      <c r="B3533" s="221" t="s">
        <v>839</v>
      </c>
      <c r="C3533" s="221" t="s">
        <v>431</v>
      </c>
      <c r="D3533" s="221"/>
      <c r="E3533" s="221">
        <f>10200+2000</f>
        <v>12200</v>
      </c>
      <c r="F3533" s="593"/>
    </row>
    <row r="3534" spans="1:6" ht="20.25" thickTop="1" thickBot="1" x14ac:dyDescent="0.35">
      <c r="A3534" s="609" t="s">
        <v>541</v>
      </c>
      <c r="B3534" s="222" t="s">
        <v>42</v>
      </c>
      <c r="C3534" s="222"/>
      <c r="D3534" s="256"/>
      <c r="E3534" s="256">
        <v>10200</v>
      </c>
      <c r="F3534" s="610" t="s">
        <v>431</v>
      </c>
    </row>
    <row r="3535" spans="1:6" ht="19.5" thickTop="1" x14ac:dyDescent="0.3">
      <c r="A3535" s="608" t="s">
        <v>739</v>
      </c>
      <c r="B3535" s="225" t="s">
        <v>431</v>
      </c>
      <c r="C3535" s="225"/>
      <c r="D3535" s="226"/>
      <c r="E3535" s="226">
        <f>4500+1700+2500+1500</f>
        <v>10200</v>
      </c>
      <c r="F3535" s="610" t="s">
        <v>1044</v>
      </c>
    </row>
    <row r="3536" spans="1:6" x14ac:dyDescent="0.3">
      <c r="A3536" s="598" t="s">
        <v>431</v>
      </c>
      <c r="B3536" s="232" t="s">
        <v>431</v>
      </c>
      <c r="C3536" s="232"/>
      <c r="D3536" s="257"/>
      <c r="E3536" s="257" t="s">
        <v>431</v>
      </c>
      <c r="F3536" s="591" t="s">
        <v>1957</v>
      </c>
    </row>
    <row r="3537" spans="1:6" x14ac:dyDescent="0.3">
      <c r="A3537" s="598"/>
      <c r="B3537" s="232"/>
      <c r="C3537" s="232"/>
      <c r="D3537" s="257"/>
      <c r="E3537" s="257"/>
      <c r="F3537" s="602" t="s">
        <v>1958</v>
      </c>
    </row>
    <row r="3538" spans="1:6" x14ac:dyDescent="0.3">
      <c r="A3538" s="598"/>
      <c r="B3538" s="232"/>
      <c r="C3538" s="232"/>
      <c r="D3538" s="257"/>
      <c r="E3538" s="257"/>
      <c r="F3538" s="602" t="s">
        <v>1045</v>
      </c>
    </row>
    <row r="3539" spans="1:6" x14ac:dyDescent="0.3">
      <c r="A3539" s="598" t="s">
        <v>431</v>
      </c>
      <c r="B3539" s="232" t="s">
        <v>431</v>
      </c>
      <c r="C3539" s="232"/>
      <c r="D3539" s="257"/>
      <c r="E3539" s="257" t="s">
        <v>431</v>
      </c>
      <c r="F3539" s="602" t="s">
        <v>863</v>
      </c>
    </row>
    <row r="3540" spans="1:6" x14ac:dyDescent="0.3">
      <c r="A3540" s="598"/>
      <c r="B3540" s="232"/>
      <c r="C3540" s="232"/>
      <c r="D3540" s="257"/>
      <c r="E3540" s="257"/>
      <c r="F3540" s="602" t="s">
        <v>1046</v>
      </c>
    </row>
    <row r="3541" spans="1:6" x14ac:dyDescent="0.3">
      <c r="A3541" s="598"/>
      <c r="B3541" s="232"/>
      <c r="C3541" s="232"/>
      <c r="D3541" s="257"/>
      <c r="E3541" s="257"/>
      <c r="F3541" s="602" t="s">
        <v>2180</v>
      </c>
    </row>
    <row r="3542" spans="1:6" x14ac:dyDescent="0.3">
      <c r="A3542" s="598"/>
      <c r="B3542" s="232"/>
      <c r="C3542" s="232"/>
      <c r="D3542" s="257"/>
      <c r="E3542" s="257"/>
      <c r="F3542" s="618" t="s">
        <v>431</v>
      </c>
    </row>
    <row r="3543" spans="1:6" x14ac:dyDescent="0.3">
      <c r="A3543" s="594" t="s">
        <v>847</v>
      </c>
      <c r="B3543" s="223" t="s">
        <v>431</v>
      </c>
      <c r="C3543" s="223"/>
      <c r="D3543" s="224"/>
      <c r="E3543" s="224">
        <v>2000</v>
      </c>
      <c r="F3543" s="595" t="s">
        <v>431</v>
      </c>
    </row>
    <row r="3544" spans="1:6" x14ac:dyDescent="0.3">
      <c r="A3544" s="607" t="s">
        <v>748</v>
      </c>
      <c r="B3544" s="225" t="s">
        <v>431</v>
      </c>
      <c r="C3544" s="225"/>
      <c r="D3544" s="226"/>
      <c r="E3544" s="226">
        <v>2000</v>
      </c>
      <c r="F3544" s="591" t="s">
        <v>1266</v>
      </c>
    </row>
    <row r="3545" spans="1:6" x14ac:dyDescent="0.3">
      <c r="A3545" s="607"/>
      <c r="B3545" s="225"/>
      <c r="C3545" s="225"/>
      <c r="D3545" s="226"/>
      <c r="E3545" s="226"/>
      <c r="F3545" s="618" t="s">
        <v>1268</v>
      </c>
    </row>
    <row r="3546" spans="1:6" x14ac:dyDescent="0.3">
      <c r="A3546" s="607"/>
      <c r="B3546" s="225"/>
      <c r="C3546" s="225"/>
      <c r="D3546" s="226"/>
      <c r="E3546" s="226"/>
      <c r="F3546" s="597" t="s">
        <v>431</v>
      </c>
    </row>
    <row r="3547" spans="1:6" x14ac:dyDescent="0.3">
      <c r="A3547" s="607"/>
      <c r="B3547" s="225"/>
      <c r="C3547" s="225"/>
      <c r="D3547" s="226"/>
      <c r="E3547" s="226"/>
      <c r="F3547" s="597" t="s">
        <v>431</v>
      </c>
    </row>
    <row r="3548" spans="1:6" ht="28.5" x14ac:dyDescent="0.45">
      <c r="A3548" s="599"/>
      <c r="B3548" s="227"/>
      <c r="C3548" s="227"/>
      <c r="D3548" s="228"/>
      <c r="E3548" s="228"/>
      <c r="F3548" s="691" t="s">
        <v>431</v>
      </c>
    </row>
    <row r="3549" spans="1:6" x14ac:dyDescent="0.3">
      <c r="A3549" s="599"/>
      <c r="B3549" s="227"/>
      <c r="C3549" s="227"/>
      <c r="D3549" s="228"/>
      <c r="E3549" s="228"/>
      <c r="F3549" s="602"/>
    </row>
    <row r="3550" spans="1:6" x14ac:dyDescent="0.3">
      <c r="A3550" s="599"/>
      <c r="B3550" s="227"/>
      <c r="C3550" s="227"/>
      <c r="D3550" s="228"/>
      <c r="E3550" s="228"/>
      <c r="F3550" s="602"/>
    </row>
    <row r="3551" spans="1:6" x14ac:dyDescent="0.3">
      <c r="A3551" s="599"/>
      <c r="B3551" s="227"/>
      <c r="C3551" s="227"/>
      <c r="D3551" s="228"/>
      <c r="E3551" s="228"/>
      <c r="F3551" s="602"/>
    </row>
    <row r="3552" spans="1:6" x14ac:dyDescent="0.3">
      <c r="A3552" s="599"/>
      <c r="B3552" s="227"/>
      <c r="C3552" s="227"/>
      <c r="D3552" s="228"/>
      <c r="E3552" s="228"/>
      <c r="F3552" s="602"/>
    </row>
    <row r="3553" spans="1:6" x14ac:dyDescent="0.3">
      <c r="A3553" s="233" t="s">
        <v>6</v>
      </c>
      <c r="B3553" s="234">
        <v>14700</v>
      </c>
      <c r="C3553" s="223" t="s">
        <v>431</v>
      </c>
      <c r="D3553" s="234"/>
      <c r="E3553" s="234">
        <v>12200</v>
      </c>
      <c r="F3553" s="603"/>
    </row>
    <row r="3554" spans="1:6" x14ac:dyDescent="0.3">
      <c r="A3554" s="552"/>
      <c r="B3554" s="239"/>
      <c r="C3554" s="249"/>
      <c r="D3554" s="239"/>
      <c r="E3554" s="239"/>
      <c r="F3554" s="91"/>
    </row>
    <row r="3555" spans="1:6" x14ac:dyDescent="0.3">
      <c r="A3555" s="552"/>
      <c r="B3555" s="239"/>
      <c r="C3555" s="249"/>
      <c r="D3555" s="239"/>
      <c r="E3555" s="239"/>
      <c r="F3555" s="91"/>
    </row>
    <row r="3556" spans="1:6" x14ac:dyDescent="0.3">
      <c r="A3556" s="552"/>
      <c r="B3556" s="239"/>
      <c r="C3556" s="249"/>
      <c r="D3556" s="239"/>
      <c r="E3556" s="239"/>
      <c r="F3556" s="91"/>
    </row>
    <row r="3557" spans="1:6" x14ac:dyDescent="0.3">
      <c r="A3557" s="552"/>
      <c r="B3557" s="239"/>
      <c r="C3557" s="249"/>
      <c r="D3557" s="239"/>
      <c r="E3557" s="239"/>
      <c r="F3557" s="91"/>
    </row>
    <row r="3558" spans="1:6" x14ac:dyDescent="0.3">
      <c r="A3558" s="552"/>
      <c r="B3558" s="239"/>
      <c r="C3558" s="249"/>
      <c r="D3558" s="239"/>
      <c r="E3558" s="239"/>
      <c r="F3558" s="91"/>
    </row>
    <row r="3559" spans="1:6" x14ac:dyDescent="0.3">
      <c r="A3559" s="552"/>
      <c r="B3559" s="239"/>
      <c r="C3559" s="249"/>
      <c r="D3559" s="239"/>
      <c r="E3559" s="239"/>
      <c r="F3559" s="91"/>
    </row>
    <row r="3560" spans="1:6" x14ac:dyDescent="0.3">
      <c r="A3560" s="552"/>
      <c r="B3560" s="239"/>
      <c r="C3560" s="249"/>
      <c r="D3560" s="239"/>
      <c r="E3560" s="239"/>
      <c r="F3560" s="91"/>
    </row>
    <row r="3561" spans="1:6" x14ac:dyDescent="0.3">
      <c r="A3561" s="552"/>
      <c r="B3561" s="239"/>
      <c r="C3561" s="249"/>
      <c r="D3561" s="239"/>
      <c r="E3561" s="239"/>
      <c r="F3561" s="91"/>
    </row>
    <row r="3562" spans="1:6" x14ac:dyDescent="0.3">
      <c r="A3562" s="552"/>
      <c r="B3562" s="239"/>
      <c r="C3562" s="249"/>
      <c r="D3562" s="239"/>
      <c r="E3562" s="239"/>
      <c r="F3562" s="91"/>
    </row>
    <row r="3563" spans="1:6" x14ac:dyDescent="0.3">
      <c r="A3563" s="552"/>
      <c r="B3563" s="239"/>
      <c r="C3563" s="249"/>
      <c r="D3563" s="239"/>
      <c r="E3563" s="239"/>
      <c r="F3563" s="91"/>
    </row>
    <row r="3564" spans="1:6" x14ac:dyDescent="0.3">
      <c r="A3564" s="552"/>
      <c r="B3564" s="239"/>
      <c r="C3564" s="249"/>
      <c r="D3564" s="239"/>
      <c r="E3564" s="239"/>
      <c r="F3564" s="91"/>
    </row>
    <row r="3565" spans="1:6" x14ac:dyDescent="0.3">
      <c r="A3565" s="552"/>
      <c r="B3565" s="239"/>
      <c r="C3565" s="249"/>
      <c r="D3565" s="239"/>
      <c r="E3565" s="239"/>
      <c r="F3565" s="91"/>
    </row>
    <row r="3566" spans="1:6" x14ac:dyDescent="0.3">
      <c r="A3566" s="552"/>
      <c r="B3566" s="239"/>
      <c r="C3566" s="249"/>
      <c r="D3566" s="239"/>
      <c r="E3566" s="239"/>
      <c r="F3566" s="91"/>
    </row>
    <row r="3567" spans="1:6" x14ac:dyDescent="0.3">
      <c r="A3567" s="552"/>
      <c r="B3567" s="239"/>
      <c r="C3567" s="249"/>
      <c r="D3567" s="239"/>
      <c r="E3567" s="239"/>
      <c r="F3567" s="91"/>
    </row>
    <row r="3568" spans="1:6" x14ac:dyDescent="0.3">
      <c r="A3568" s="552"/>
      <c r="B3568" s="239"/>
      <c r="C3568" s="249"/>
      <c r="D3568" s="239"/>
      <c r="E3568" s="239"/>
      <c r="F3568" s="91"/>
    </row>
    <row r="3569" spans="1:6" x14ac:dyDescent="0.3">
      <c r="A3569" s="552"/>
      <c r="B3569" s="239"/>
      <c r="C3569" s="249"/>
      <c r="D3569" s="239"/>
      <c r="E3569" s="239"/>
      <c r="F3569" s="91"/>
    </row>
    <row r="3570" spans="1:6" x14ac:dyDescent="0.3">
      <c r="A3570" s="552"/>
      <c r="B3570" s="239"/>
      <c r="C3570" s="249"/>
      <c r="D3570" s="239"/>
      <c r="E3570" s="239"/>
      <c r="F3570" s="91"/>
    </row>
    <row r="3571" spans="1:6" x14ac:dyDescent="0.3">
      <c r="A3571" s="1345" t="s">
        <v>127</v>
      </c>
      <c r="B3571" s="1345"/>
      <c r="C3571" s="1345"/>
      <c r="D3571" s="1345"/>
      <c r="E3571" s="1345"/>
      <c r="F3571" s="1345"/>
    </row>
    <row r="3572" spans="1:6" x14ac:dyDescent="0.3">
      <c r="A3572" s="1344" t="s">
        <v>415</v>
      </c>
      <c r="B3572" s="1344"/>
      <c r="C3572" s="1344"/>
      <c r="D3572" s="1344"/>
      <c r="E3572" s="1344"/>
      <c r="F3572" s="1344"/>
    </row>
    <row r="3573" spans="1:6" x14ac:dyDescent="0.3">
      <c r="A3573" s="1344" t="s">
        <v>45</v>
      </c>
      <c r="B3573" s="1344"/>
      <c r="C3573" s="1344"/>
      <c r="D3573" s="1344"/>
      <c r="E3573" s="1344"/>
      <c r="F3573" s="1344"/>
    </row>
    <row r="3574" spans="1:6" x14ac:dyDescent="0.3">
      <c r="A3574" s="214" t="s">
        <v>534</v>
      </c>
      <c r="B3574" s="91"/>
      <c r="C3574" s="973"/>
      <c r="D3574" s="973"/>
      <c r="E3574" s="973"/>
      <c r="F3574" s="973"/>
    </row>
    <row r="3575" spans="1:6" x14ac:dyDescent="0.3">
      <c r="A3575" s="214" t="s">
        <v>498</v>
      </c>
      <c r="B3575" s="91"/>
      <c r="C3575" s="973"/>
      <c r="D3575" s="973"/>
      <c r="E3575" s="973"/>
      <c r="F3575" s="973"/>
    </row>
    <row r="3576" spans="1:6" x14ac:dyDescent="0.3">
      <c r="A3576" s="214" t="s">
        <v>145</v>
      </c>
      <c r="B3576" s="91"/>
      <c r="C3576" s="973"/>
      <c r="D3576" s="973"/>
      <c r="E3576" s="973"/>
      <c r="F3576" s="973"/>
    </row>
    <row r="3577" spans="1:6" x14ac:dyDescent="0.3">
      <c r="A3577" s="214" t="s">
        <v>861</v>
      </c>
      <c r="B3577" s="91"/>
      <c r="C3577" s="973"/>
      <c r="D3577" s="973"/>
      <c r="E3577" s="973"/>
      <c r="F3577" s="973"/>
    </row>
    <row r="3578" spans="1:6" x14ac:dyDescent="0.3">
      <c r="A3578" s="91" t="s">
        <v>2111</v>
      </c>
      <c r="B3578" s="587"/>
      <c r="C3578" s="587"/>
      <c r="D3578" s="587"/>
      <c r="E3578" s="91" t="s">
        <v>1690</v>
      </c>
      <c r="F3578" s="587"/>
    </row>
    <row r="3579" spans="1:6" x14ac:dyDescent="0.3">
      <c r="A3579" s="91" t="s">
        <v>46</v>
      </c>
      <c r="B3579" s="587"/>
      <c r="C3579" s="587"/>
      <c r="D3579" s="587"/>
      <c r="E3579" s="587"/>
      <c r="F3579" s="587"/>
    </row>
    <row r="3580" spans="1:6" x14ac:dyDescent="0.3">
      <c r="A3580" s="216"/>
      <c r="B3580" s="588" t="s">
        <v>17</v>
      </c>
      <c r="C3580" s="1346" t="s">
        <v>416</v>
      </c>
      <c r="D3580" s="1347"/>
      <c r="E3580" s="1348"/>
      <c r="F3580" s="217"/>
    </row>
    <row r="3581" spans="1:6" x14ac:dyDescent="0.3">
      <c r="A3581" s="218" t="s">
        <v>47</v>
      </c>
      <c r="B3581" s="589" t="s">
        <v>113</v>
      </c>
      <c r="C3581" s="216" t="s">
        <v>114</v>
      </c>
      <c r="D3581" s="216" t="s">
        <v>115</v>
      </c>
      <c r="E3581" s="216" t="s">
        <v>116</v>
      </c>
      <c r="F3581" s="220" t="s">
        <v>48</v>
      </c>
    </row>
    <row r="3582" spans="1:6" x14ac:dyDescent="0.3">
      <c r="A3582" s="590"/>
      <c r="B3582" s="589" t="s">
        <v>188</v>
      </c>
      <c r="C3582" s="219" t="s">
        <v>117</v>
      </c>
      <c r="D3582" s="285" t="s">
        <v>118</v>
      </c>
      <c r="E3582" s="285" t="s">
        <v>119</v>
      </c>
      <c r="F3582" s="591"/>
    </row>
    <row r="3583" spans="1:6" ht="19.5" thickBot="1" x14ac:dyDescent="0.35">
      <c r="A3583" s="592" t="s">
        <v>540</v>
      </c>
      <c r="B3583" s="241" t="s">
        <v>830</v>
      </c>
      <c r="C3583" s="221" t="s">
        <v>431</v>
      </c>
      <c r="D3583" s="221">
        <f>D3585+D3596</f>
        <v>36185</v>
      </c>
      <c r="E3583" s="221" t="s">
        <v>431</v>
      </c>
      <c r="F3583" s="593"/>
    </row>
    <row r="3584" spans="1:6" ht="19.5" thickTop="1" x14ac:dyDescent="0.3">
      <c r="A3584" s="594" t="s">
        <v>578</v>
      </c>
      <c r="B3584" s="222" t="s">
        <v>42</v>
      </c>
      <c r="C3584" s="286" t="s">
        <v>431</v>
      </c>
      <c r="D3584" s="222">
        <v>11000</v>
      </c>
      <c r="E3584" s="286" t="s">
        <v>431</v>
      </c>
      <c r="F3584" s="595"/>
    </row>
    <row r="3585" spans="1:6" x14ac:dyDescent="0.3">
      <c r="A3585" s="600" t="s">
        <v>558</v>
      </c>
      <c r="B3585" s="248" t="s">
        <v>431</v>
      </c>
      <c r="C3585" s="230"/>
      <c r="D3585" s="253">
        <f>1920+3800+480+4800</f>
        <v>11000</v>
      </c>
      <c r="E3585" s="231"/>
      <c r="F3585" s="273" t="s">
        <v>1074</v>
      </c>
    </row>
    <row r="3586" spans="1:6" x14ac:dyDescent="0.3">
      <c r="A3586" s="607" t="s">
        <v>431</v>
      </c>
      <c r="B3586" s="232"/>
      <c r="C3586" s="232"/>
      <c r="D3586" s="257"/>
      <c r="E3586" s="257"/>
      <c r="F3586" s="193" t="s">
        <v>1075</v>
      </c>
    </row>
    <row r="3587" spans="1:6" x14ac:dyDescent="0.3">
      <c r="A3587" s="598"/>
      <c r="B3587" s="232"/>
      <c r="C3587" s="232"/>
      <c r="D3587" s="257"/>
      <c r="E3587" s="257"/>
      <c r="F3587" s="602" t="s">
        <v>848</v>
      </c>
    </row>
    <row r="3588" spans="1:6" x14ac:dyDescent="0.3">
      <c r="A3588" s="598"/>
      <c r="B3588" s="232"/>
      <c r="C3588" s="232"/>
      <c r="D3588" s="257"/>
      <c r="E3588" s="257"/>
      <c r="F3588" s="602" t="s">
        <v>1076</v>
      </c>
    </row>
    <row r="3589" spans="1:6" x14ac:dyDescent="0.3">
      <c r="A3589" s="598"/>
      <c r="B3589" s="232"/>
      <c r="C3589" s="232"/>
      <c r="D3589" s="257"/>
      <c r="E3589" s="257"/>
      <c r="F3589" s="602" t="s">
        <v>1077</v>
      </c>
    </row>
    <row r="3590" spans="1:6" x14ac:dyDescent="0.3">
      <c r="A3590" s="598"/>
      <c r="B3590" s="232"/>
      <c r="C3590" s="232"/>
      <c r="D3590" s="257"/>
      <c r="E3590" s="257"/>
      <c r="F3590" s="602" t="s">
        <v>1078</v>
      </c>
    </row>
    <row r="3591" spans="1:6" x14ac:dyDescent="0.3">
      <c r="A3591" s="598"/>
      <c r="B3591" s="232"/>
      <c r="C3591" s="232"/>
      <c r="D3591" s="257"/>
      <c r="E3591" s="257"/>
      <c r="F3591" s="602" t="s">
        <v>1079</v>
      </c>
    </row>
    <row r="3592" spans="1:6" x14ac:dyDescent="0.3">
      <c r="A3592" s="598"/>
      <c r="B3592" s="232"/>
      <c r="C3592" s="232"/>
      <c r="D3592" s="257"/>
      <c r="E3592" s="257"/>
      <c r="F3592" s="602" t="s">
        <v>1080</v>
      </c>
    </row>
    <row r="3593" spans="1:6" x14ac:dyDescent="0.3">
      <c r="A3593" s="598"/>
      <c r="B3593" s="232"/>
      <c r="C3593" s="232"/>
      <c r="D3593" s="257"/>
      <c r="E3593" s="257"/>
      <c r="F3593" s="602"/>
    </row>
    <row r="3594" spans="1:6" x14ac:dyDescent="0.3">
      <c r="A3594" s="598"/>
      <c r="B3594" s="227"/>
      <c r="C3594" s="227"/>
      <c r="D3594" s="228"/>
      <c r="E3594" s="228"/>
      <c r="F3594" s="602"/>
    </row>
    <row r="3595" spans="1:6" x14ac:dyDescent="0.3">
      <c r="A3595" s="594" t="s">
        <v>1081</v>
      </c>
      <c r="B3595" s="223" t="s">
        <v>42</v>
      </c>
      <c r="C3595" s="223" t="s">
        <v>431</v>
      </c>
      <c r="D3595" s="223">
        <f>D3596</f>
        <v>25185</v>
      </c>
      <c r="E3595" s="223" t="s">
        <v>431</v>
      </c>
      <c r="F3595" s="595"/>
    </row>
    <row r="3596" spans="1:6" x14ac:dyDescent="0.3">
      <c r="A3596" s="599" t="s">
        <v>1356</v>
      </c>
      <c r="B3596" s="227"/>
      <c r="C3596" s="227"/>
      <c r="D3596" s="228">
        <f>650+1300+325+325+325+325+325+650+5000+5000+10000+960</f>
        <v>25185</v>
      </c>
      <c r="E3596" s="228"/>
      <c r="F3596" s="602" t="s">
        <v>1083</v>
      </c>
    </row>
    <row r="3597" spans="1:6" x14ac:dyDescent="0.3">
      <c r="A3597" s="599"/>
      <c r="B3597" s="227"/>
      <c r="C3597" s="227"/>
      <c r="D3597" s="228"/>
      <c r="E3597" s="228"/>
      <c r="F3597" s="601" t="s">
        <v>1082</v>
      </c>
    </row>
    <row r="3598" spans="1:6" x14ac:dyDescent="0.3">
      <c r="A3598" s="599"/>
      <c r="B3598" s="227"/>
      <c r="C3598" s="227"/>
      <c r="D3598" s="228"/>
      <c r="E3598" s="228"/>
      <c r="F3598" s="192" t="s">
        <v>1345</v>
      </c>
    </row>
    <row r="3599" spans="1:6" x14ac:dyDescent="0.3">
      <c r="A3599" s="599"/>
      <c r="B3599" s="227"/>
      <c r="C3599" s="227"/>
      <c r="D3599" s="228"/>
      <c r="E3599" s="228"/>
      <c r="F3599" s="192" t="s">
        <v>1346</v>
      </c>
    </row>
    <row r="3600" spans="1:6" x14ac:dyDescent="0.3">
      <c r="A3600" s="599"/>
      <c r="B3600" s="227"/>
      <c r="C3600" s="227"/>
      <c r="D3600" s="228"/>
      <c r="E3600" s="228"/>
      <c r="F3600" s="192" t="s">
        <v>1347</v>
      </c>
    </row>
    <row r="3601" spans="1:6" x14ac:dyDescent="0.3">
      <c r="A3601" s="599"/>
      <c r="B3601" s="227"/>
      <c r="C3601" s="227"/>
      <c r="D3601" s="228"/>
      <c r="E3601" s="228"/>
      <c r="F3601" s="192" t="s">
        <v>1348</v>
      </c>
    </row>
    <row r="3602" spans="1:6" x14ac:dyDescent="0.3">
      <c r="A3602" s="599"/>
      <c r="B3602" s="227"/>
      <c r="C3602" s="227"/>
      <c r="D3602" s="228"/>
      <c r="E3602" s="228"/>
      <c r="F3602" s="192" t="s">
        <v>1349</v>
      </c>
    </row>
    <row r="3603" spans="1:6" x14ac:dyDescent="0.3">
      <c r="A3603" s="599"/>
      <c r="B3603" s="227"/>
      <c r="C3603" s="227"/>
      <c r="D3603" s="228"/>
      <c r="E3603" s="228"/>
      <c r="F3603" s="192" t="s">
        <v>1350</v>
      </c>
    </row>
    <row r="3604" spans="1:6" x14ac:dyDescent="0.3">
      <c r="A3604" s="599"/>
      <c r="B3604" s="227"/>
      <c r="C3604" s="227"/>
      <c r="D3604" s="228"/>
      <c r="E3604" s="228"/>
      <c r="F3604" s="192" t="s">
        <v>1351</v>
      </c>
    </row>
    <row r="3605" spans="1:6" x14ac:dyDescent="0.3">
      <c r="A3605" s="599"/>
      <c r="B3605" s="227"/>
      <c r="C3605" s="227"/>
      <c r="D3605" s="228"/>
      <c r="E3605" s="228"/>
      <c r="F3605" s="192" t="s">
        <v>1352</v>
      </c>
    </row>
    <row r="3606" spans="1:6" x14ac:dyDescent="0.3">
      <c r="A3606" s="599"/>
      <c r="B3606" s="227"/>
      <c r="C3606" s="227"/>
      <c r="D3606" s="228"/>
      <c r="E3606" s="228"/>
      <c r="F3606" s="192" t="s">
        <v>1353</v>
      </c>
    </row>
    <row r="3607" spans="1:6" x14ac:dyDescent="0.3">
      <c r="A3607" s="599"/>
      <c r="B3607" s="227"/>
      <c r="C3607" s="227"/>
      <c r="D3607" s="228"/>
      <c r="E3607" s="228"/>
      <c r="F3607" s="192" t="s">
        <v>1354</v>
      </c>
    </row>
    <row r="3608" spans="1:6" x14ac:dyDescent="0.3">
      <c r="A3608" s="599"/>
      <c r="B3608" s="227"/>
      <c r="C3608" s="227"/>
      <c r="D3608" s="228"/>
      <c r="E3608" s="228"/>
      <c r="F3608" s="192" t="s">
        <v>1355</v>
      </c>
    </row>
    <row r="3609" spans="1:6" x14ac:dyDescent="0.3">
      <c r="A3609" s="599"/>
      <c r="B3609" s="227"/>
      <c r="C3609" s="227"/>
      <c r="D3609" s="228"/>
      <c r="E3609" s="228"/>
      <c r="F3609" s="602" t="s">
        <v>1358</v>
      </c>
    </row>
    <row r="3610" spans="1:6" x14ac:dyDescent="0.3">
      <c r="A3610" s="599"/>
      <c r="B3610" s="227"/>
      <c r="C3610" s="227"/>
      <c r="D3610" s="228"/>
      <c r="E3610" s="228"/>
      <c r="F3610" s="602" t="s">
        <v>1357</v>
      </c>
    </row>
    <row r="3611" spans="1:6" x14ac:dyDescent="0.3">
      <c r="A3611" s="599"/>
      <c r="B3611" s="227"/>
      <c r="C3611" s="227"/>
      <c r="D3611" s="228"/>
      <c r="E3611" s="228"/>
      <c r="F3611" s="602"/>
    </row>
    <row r="3612" spans="1:6" x14ac:dyDescent="0.3">
      <c r="A3612" s="233" t="s">
        <v>6</v>
      </c>
      <c r="B3612" s="637" t="s">
        <v>580</v>
      </c>
      <c r="C3612" s="223" t="s">
        <v>431</v>
      </c>
      <c r="D3612" s="234">
        <f>D3583</f>
        <v>36185</v>
      </c>
      <c r="E3612" s="223" t="s">
        <v>431</v>
      </c>
      <c r="F3612" s="603"/>
    </row>
    <row r="3613" spans="1:6" x14ac:dyDescent="0.3">
      <c r="A3613" s="238"/>
      <c r="B3613" s="659"/>
      <c r="C3613" s="249"/>
      <c r="D3613" s="239"/>
      <c r="E3613" s="249"/>
      <c r="F3613" s="904"/>
    </row>
    <row r="3614" spans="1:6" x14ac:dyDescent="0.3">
      <c r="A3614" s="238"/>
      <c r="B3614" s="659"/>
      <c r="C3614" s="249"/>
      <c r="D3614" s="239"/>
      <c r="E3614" s="249"/>
      <c r="F3614" s="904"/>
    </row>
    <row r="3615" spans="1:6" x14ac:dyDescent="0.3">
      <c r="A3615" s="238"/>
      <c r="B3615" s="659"/>
      <c r="C3615" s="249"/>
      <c r="D3615" s="239"/>
      <c r="E3615" s="249"/>
      <c r="F3615" s="904"/>
    </row>
    <row r="3616" spans="1:6" x14ac:dyDescent="0.3">
      <c r="A3616" s="238"/>
      <c r="B3616" s="659"/>
      <c r="C3616" s="249"/>
      <c r="D3616" s="239"/>
      <c r="E3616" s="249"/>
      <c r="F3616" s="904"/>
    </row>
    <row r="3617" spans="1:6" x14ac:dyDescent="0.3">
      <c r="A3617" s="238"/>
      <c r="B3617" s="659"/>
      <c r="C3617" s="249"/>
      <c r="D3617" s="239"/>
      <c r="E3617" s="249"/>
      <c r="F3617" s="904"/>
    </row>
    <row r="3618" spans="1:6" x14ac:dyDescent="0.3">
      <c r="A3618" s="238"/>
      <c r="B3618" s="659"/>
      <c r="C3618" s="249"/>
      <c r="D3618" s="239"/>
      <c r="E3618" s="249"/>
      <c r="F3618" s="904"/>
    </row>
    <row r="3619" spans="1:6" x14ac:dyDescent="0.3">
      <c r="A3619" s="973"/>
      <c r="B3619" s="239"/>
      <c r="C3619" s="249"/>
      <c r="D3619" s="239"/>
      <c r="E3619" s="239"/>
      <c r="F3619" s="91"/>
    </row>
    <row r="3620" spans="1:6" x14ac:dyDescent="0.3">
      <c r="A3620" s="973"/>
      <c r="B3620" s="239"/>
      <c r="C3620" s="249"/>
      <c r="D3620" s="239"/>
      <c r="E3620" s="239"/>
      <c r="F3620" s="91"/>
    </row>
    <row r="3621" spans="1:6" x14ac:dyDescent="0.3">
      <c r="A3621" s="1345" t="s">
        <v>127</v>
      </c>
      <c r="B3621" s="1345"/>
      <c r="C3621" s="1345"/>
      <c r="D3621" s="1345"/>
      <c r="E3621" s="1345"/>
      <c r="F3621" s="1345"/>
    </row>
    <row r="3622" spans="1:6" x14ac:dyDescent="0.3">
      <c r="A3622" s="1344" t="s">
        <v>533</v>
      </c>
      <c r="B3622" s="1344"/>
      <c r="C3622" s="1344"/>
      <c r="D3622" s="1344"/>
      <c r="E3622" s="1344"/>
      <c r="F3622" s="1344"/>
    </row>
    <row r="3623" spans="1:6" x14ac:dyDescent="0.3">
      <c r="A3623" s="1344" t="s">
        <v>45</v>
      </c>
      <c r="B3623" s="1344"/>
      <c r="C3623" s="1344"/>
      <c r="D3623" s="1344"/>
      <c r="E3623" s="1344"/>
      <c r="F3623" s="1344"/>
    </row>
    <row r="3624" spans="1:6" x14ac:dyDescent="0.3">
      <c r="A3624" s="214" t="s">
        <v>534</v>
      </c>
      <c r="B3624" s="91"/>
      <c r="C3624" s="552"/>
      <c r="D3624" s="552"/>
      <c r="E3624" s="552"/>
      <c r="F3624" s="552"/>
    </row>
    <row r="3625" spans="1:6" x14ac:dyDescent="0.3">
      <c r="A3625" s="214" t="s">
        <v>535</v>
      </c>
      <c r="B3625" s="91"/>
      <c r="C3625" s="552"/>
      <c r="D3625" s="552"/>
      <c r="E3625" s="552"/>
      <c r="F3625" s="552"/>
    </row>
    <row r="3626" spans="1:6" x14ac:dyDescent="0.3">
      <c r="A3626" s="214" t="s">
        <v>536</v>
      </c>
      <c r="B3626" s="91"/>
      <c r="C3626" s="552"/>
      <c r="D3626" s="552"/>
      <c r="E3626" s="552"/>
      <c r="F3626" s="552"/>
    </row>
    <row r="3627" spans="1:6" x14ac:dyDescent="0.3">
      <c r="A3627" s="214" t="s">
        <v>858</v>
      </c>
      <c r="B3627" s="91"/>
      <c r="C3627" s="552"/>
      <c r="D3627" s="552"/>
      <c r="E3627" s="552"/>
      <c r="F3627" s="552"/>
    </row>
    <row r="3628" spans="1:6" x14ac:dyDescent="0.3">
      <c r="A3628" s="91" t="s">
        <v>864</v>
      </c>
      <c r="B3628" s="658"/>
      <c r="C3628" s="658"/>
      <c r="D3628" s="658"/>
      <c r="E3628" s="587"/>
      <c r="F3628" s="587"/>
    </row>
    <row r="3629" spans="1:6" x14ac:dyDescent="0.3">
      <c r="A3629" s="91" t="s">
        <v>46</v>
      </c>
      <c r="B3629" s="587"/>
      <c r="C3629" s="587"/>
      <c r="D3629" s="587"/>
      <c r="E3629" s="91" t="s">
        <v>607</v>
      </c>
      <c r="F3629" s="587"/>
    </row>
    <row r="3630" spans="1:6" x14ac:dyDescent="0.3">
      <c r="A3630" s="216"/>
      <c r="B3630" s="588" t="s">
        <v>17</v>
      </c>
      <c r="C3630" s="1346" t="s">
        <v>416</v>
      </c>
      <c r="D3630" s="1347"/>
      <c r="E3630" s="1348"/>
      <c r="F3630" s="217"/>
    </row>
    <row r="3631" spans="1:6" x14ac:dyDescent="0.3">
      <c r="A3631" s="218" t="s">
        <v>47</v>
      </c>
      <c r="B3631" s="589" t="s">
        <v>113</v>
      </c>
      <c r="C3631" s="216" t="s">
        <v>114</v>
      </c>
      <c r="D3631" s="216" t="s">
        <v>115</v>
      </c>
      <c r="E3631" s="216" t="s">
        <v>116</v>
      </c>
      <c r="F3631" s="220" t="s">
        <v>48</v>
      </c>
    </row>
    <row r="3632" spans="1:6" x14ac:dyDescent="0.3">
      <c r="A3632" s="590"/>
      <c r="B3632" s="589" t="s">
        <v>188</v>
      </c>
      <c r="C3632" s="219" t="s">
        <v>117</v>
      </c>
      <c r="D3632" s="219" t="s">
        <v>118</v>
      </c>
      <c r="E3632" s="219" t="s">
        <v>119</v>
      </c>
      <c r="F3632" s="591"/>
    </row>
    <row r="3633" spans="1:6" ht="19.5" thickBot="1" x14ac:dyDescent="0.35">
      <c r="A3633" s="592" t="s">
        <v>540</v>
      </c>
      <c r="B3633" s="221">
        <v>10000</v>
      </c>
      <c r="C3633" s="221" t="s">
        <v>431</v>
      </c>
      <c r="D3633" s="221"/>
      <c r="E3633" s="221">
        <v>10000</v>
      </c>
      <c r="F3633" s="593"/>
    </row>
    <row r="3634" spans="1:6" ht="19.5" thickTop="1" x14ac:dyDescent="0.3">
      <c r="A3634" s="594" t="s">
        <v>588</v>
      </c>
      <c r="B3634" s="222">
        <v>4800</v>
      </c>
      <c r="C3634" s="223"/>
      <c r="D3634" s="224"/>
      <c r="E3634" s="224">
        <v>4800</v>
      </c>
      <c r="F3634" s="595" t="s">
        <v>431</v>
      </c>
    </row>
    <row r="3635" spans="1:6" x14ac:dyDescent="0.3">
      <c r="A3635" s="617" t="s">
        <v>604</v>
      </c>
      <c r="B3635" s="225">
        <v>4800</v>
      </c>
      <c r="C3635" s="225"/>
      <c r="D3635" s="226"/>
      <c r="E3635" s="226">
        <v>4800</v>
      </c>
      <c r="F3635" s="597" t="s">
        <v>871</v>
      </c>
    </row>
    <row r="3636" spans="1:6" x14ac:dyDescent="0.3">
      <c r="A3636" s="598"/>
      <c r="B3636" s="232"/>
      <c r="C3636" s="232"/>
      <c r="D3636" s="257"/>
      <c r="E3636" s="257"/>
      <c r="F3636" s="597" t="s">
        <v>872</v>
      </c>
    </row>
    <row r="3637" spans="1:6" x14ac:dyDescent="0.3">
      <c r="A3637" s="599"/>
      <c r="B3637" s="227"/>
      <c r="C3637" s="227"/>
      <c r="D3637" s="228"/>
      <c r="E3637" s="228"/>
      <c r="F3637" s="597"/>
    </row>
    <row r="3638" spans="1:6" x14ac:dyDescent="0.3">
      <c r="A3638" s="594" t="s">
        <v>590</v>
      </c>
      <c r="B3638" s="223">
        <v>3200</v>
      </c>
      <c r="C3638" s="223"/>
      <c r="D3638" s="224"/>
      <c r="E3638" s="224">
        <v>3200</v>
      </c>
      <c r="F3638" s="595" t="s">
        <v>431</v>
      </c>
    </row>
    <row r="3639" spans="1:6" x14ac:dyDescent="0.3">
      <c r="A3639" s="600" t="s">
        <v>865</v>
      </c>
      <c r="B3639" s="226">
        <v>3200</v>
      </c>
      <c r="C3639" s="225"/>
      <c r="D3639" s="226"/>
      <c r="E3639" s="226">
        <v>3200</v>
      </c>
      <c r="F3639" s="597" t="s">
        <v>866</v>
      </c>
    </row>
    <row r="3640" spans="1:6" x14ac:dyDescent="0.3">
      <c r="A3640" s="598" t="s">
        <v>867</v>
      </c>
      <c r="B3640" s="232"/>
      <c r="C3640" s="232"/>
      <c r="D3640" s="257"/>
      <c r="E3640" s="257"/>
      <c r="F3640" s="597" t="s">
        <v>873</v>
      </c>
    </row>
    <row r="3641" spans="1:6" x14ac:dyDescent="0.3">
      <c r="A3641" s="598"/>
      <c r="B3641" s="227"/>
      <c r="C3641" s="227"/>
      <c r="D3641" s="228"/>
      <c r="E3641" s="228"/>
      <c r="F3641" s="597" t="s">
        <v>874</v>
      </c>
    </row>
    <row r="3642" spans="1:6" x14ac:dyDescent="0.3">
      <c r="A3642" s="599"/>
      <c r="B3642" s="227"/>
      <c r="C3642" s="227"/>
      <c r="D3642" s="228"/>
      <c r="E3642" s="228"/>
      <c r="F3642" s="597"/>
    </row>
    <row r="3643" spans="1:6" x14ac:dyDescent="0.3">
      <c r="A3643" s="594" t="s">
        <v>596</v>
      </c>
      <c r="B3643" s="223">
        <v>2000</v>
      </c>
      <c r="C3643" s="223"/>
      <c r="D3643" s="224"/>
      <c r="E3643" s="224">
        <v>2000</v>
      </c>
      <c r="F3643" s="595" t="s">
        <v>431</v>
      </c>
    </row>
    <row r="3644" spans="1:6" x14ac:dyDescent="0.3">
      <c r="A3644" s="599" t="s">
        <v>868</v>
      </c>
      <c r="B3644" s="227">
        <v>2000</v>
      </c>
      <c r="C3644" s="227"/>
      <c r="D3644" s="228"/>
      <c r="E3644" s="228">
        <v>2000</v>
      </c>
      <c r="F3644" s="597" t="s">
        <v>869</v>
      </c>
    </row>
    <row r="3645" spans="1:6" x14ac:dyDescent="0.3">
      <c r="A3645" s="599"/>
      <c r="B3645" s="227"/>
      <c r="C3645" s="227"/>
      <c r="D3645" s="228"/>
      <c r="E3645" s="228"/>
      <c r="F3645" s="597" t="s">
        <v>870</v>
      </c>
    </row>
    <row r="3646" spans="1:6" x14ac:dyDescent="0.3">
      <c r="A3646" s="599"/>
      <c r="B3646" s="227"/>
      <c r="C3646" s="227"/>
      <c r="D3646" s="228"/>
      <c r="E3646" s="228"/>
      <c r="F3646" s="597"/>
    </row>
    <row r="3647" spans="1:6" x14ac:dyDescent="0.3">
      <c r="A3647" s="599"/>
      <c r="B3647" s="227"/>
      <c r="C3647" s="227"/>
      <c r="D3647" s="228"/>
      <c r="E3647" s="228"/>
      <c r="F3647" s="597"/>
    </row>
    <row r="3648" spans="1:6" x14ac:dyDescent="0.3">
      <c r="A3648" s="599"/>
      <c r="B3648" s="227"/>
      <c r="C3648" s="227"/>
      <c r="D3648" s="228"/>
      <c r="E3648" s="228"/>
      <c r="F3648" s="597"/>
    </row>
    <row r="3649" spans="1:6" x14ac:dyDescent="0.3">
      <c r="A3649" s="599"/>
      <c r="B3649" s="227"/>
      <c r="C3649" s="227"/>
      <c r="D3649" s="228"/>
      <c r="E3649" s="228"/>
      <c r="F3649" s="602"/>
    </row>
    <row r="3650" spans="1:6" x14ac:dyDescent="0.3">
      <c r="A3650" s="233" t="s">
        <v>6</v>
      </c>
      <c r="B3650" s="234">
        <v>10000</v>
      </c>
      <c r="C3650" s="223" t="s">
        <v>431</v>
      </c>
      <c r="D3650" s="234"/>
      <c r="E3650" s="234">
        <v>10000</v>
      </c>
      <c r="F3650" s="603"/>
    </row>
    <row r="3651" spans="1:6" x14ac:dyDescent="0.3">
      <c r="A3651" s="552"/>
      <c r="B3651" s="239"/>
      <c r="C3651" s="249"/>
      <c r="D3651" s="239"/>
      <c r="E3651" s="239"/>
      <c r="F3651" s="91"/>
    </row>
    <row r="3652" spans="1:6" x14ac:dyDescent="0.3">
      <c r="A3652" s="1003"/>
      <c r="B3652" s="239"/>
      <c r="C3652" s="249"/>
      <c r="D3652" s="239"/>
      <c r="E3652" s="239"/>
      <c r="F3652" s="91"/>
    </row>
    <row r="3653" spans="1:6" x14ac:dyDescent="0.3">
      <c r="A3653" s="1003"/>
      <c r="B3653" s="239"/>
      <c r="C3653" s="249"/>
      <c r="D3653" s="239"/>
      <c r="E3653" s="239"/>
      <c r="F3653" s="91"/>
    </row>
    <row r="3654" spans="1:6" x14ac:dyDescent="0.3">
      <c r="A3654" s="1003"/>
      <c r="B3654" s="239"/>
      <c r="C3654" s="249"/>
      <c r="D3654" s="239"/>
      <c r="E3654" s="239"/>
      <c r="F3654" s="91"/>
    </row>
    <row r="3655" spans="1:6" x14ac:dyDescent="0.3">
      <c r="A3655" s="1003"/>
      <c r="B3655" s="239"/>
      <c r="C3655" s="249"/>
      <c r="D3655" s="239"/>
      <c r="E3655" s="239"/>
      <c r="F3655" s="91"/>
    </row>
    <row r="3656" spans="1:6" x14ac:dyDescent="0.3">
      <c r="A3656" s="1003"/>
      <c r="B3656" s="239"/>
      <c r="C3656" s="249"/>
      <c r="D3656" s="239"/>
      <c r="E3656" s="239"/>
      <c r="F3656" s="91"/>
    </row>
    <row r="3657" spans="1:6" x14ac:dyDescent="0.3">
      <c r="A3657" s="1003"/>
      <c r="B3657" s="239"/>
      <c r="C3657" s="249"/>
      <c r="D3657" s="239"/>
      <c r="E3657" s="239"/>
      <c r="F3657" s="91"/>
    </row>
    <row r="3658" spans="1:6" x14ac:dyDescent="0.3">
      <c r="A3658" s="1003"/>
      <c r="B3658" s="239"/>
      <c r="C3658" s="249"/>
      <c r="D3658" s="239"/>
      <c r="E3658" s="239"/>
      <c r="F3658" s="91"/>
    </row>
    <row r="3659" spans="1:6" x14ac:dyDescent="0.3">
      <c r="A3659" s="552"/>
      <c r="B3659" s="239"/>
      <c r="C3659" s="249"/>
      <c r="D3659" s="239"/>
      <c r="E3659" s="239"/>
      <c r="F3659" s="91"/>
    </row>
    <row r="3660" spans="1:6" x14ac:dyDescent="0.3">
      <c r="A3660" s="552"/>
      <c r="B3660" s="239"/>
      <c r="C3660" s="249"/>
      <c r="D3660" s="239"/>
      <c r="E3660" s="239"/>
      <c r="F3660" s="91"/>
    </row>
    <row r="3661" spans="1:6" x14ac:dyDescent="0.3">
      <c r="A3661" s="552"/>
      <c r="B3661" s="239"/>
      <c r="C3661" s="249"/>
      <c r="D3661" s="239"/>
      <c r="E3661" s="239"/>
      <c r="F3661" s="91"/>
    </row>
    <row r="3662" spans="1:6" x14ac:dyDescent="0.3">
      <c r="A3662" s="552"/>
      <c r="B3662" s="239"/>
      <c r="C3662" s="249"/>
      <c r="D3662" s="239"/>
      <c r="E3662" s="239"/>
      <c r="F3662" s="91"/>
    </row>
    <row r="3663" spans="1:6" x14ac:dyDescent="0.3">
      <c r="A3663" s="1003"/>
      <c r="B3663" s="239"/>
      <c r="C3663" s="249"/>
      <c r="D3663" s="239"/>
      <c r="E3663" s="239"/>
      <c r="F3663" s="91"/>
    </row>
    <row r="3664" spans="1:6" x14ac:dyDescent="0.3">
      <c r="A3664" s="1003"/>
      <c r="B3664" s="239"/>
      <c r="C3664" s="249"/>
      <c r="D3664" s="239"/>
      <c r="E3664" s="239"/>
      <c r="F3664" s="91"/>
    </row>
    <row r="3665" spans="1:6" x14ac:dyDescent="0.3">
      <c r="A3665" s="1003"/>
      <c r="B3665" s="239"/>
      <c r="C3665" s="249"/>
      <c r="D3665" s="239"/>
      <c r="E3665" s="239"/>
      <c r="F3665" s="91"/>
    </row>
    <row r="3666" spans="1:6" x14ac:dyDescent="0.3">
      <c r="A3666" s="1003"/>
      <c r="B3666" s="239"/>
      <c r="C3666" s="249"/>
      <c r="D3666" s="239"/>
      <c r="E3666" s="239"/>
      <c r="F3666" s="91"/>
    </row>
    <row r="3667" spans="1:6" x14ac:dyDescent="0.3">
      <c r="A3667" s="552"/>
      <c r="B3667" s="239"/>
      <c r="C3667" s="249"/>
      <c r="D3667" s="239"/>
      <c r="E3667" s="239"/>
      <c r="F3667" s="91"/>
    </row>
    <row r="3668" spans="1:6" x14ac:dyDescent="0.3">
      <c r="A3668" s="552"/>
      <c r="B3668" s="239"/>
      <c r="C3668" s="249"/>
      <c r="D3668" s="239"/>
      <c r="E3668" s="239"/>
      <c r="F3668" s="91"/>
    </row>
    <row r="3669" spans="1:6" x14ac:dyDescent="0.3">
      <c r="A3669" s="552"/>
      <c r="B3669" s="239"/>
      <c r="C3669" s="249"/>
      <c r="D3669" s="239"/>
      <c r="E3669" s="239"/>
      <c r="F3669" s="91"/>
    </row>
    <row r="3670" spans="1:6" x14ac:dyDescent="0.3">
      <c r="A3670" s="552"/>
      <c r="B3670" s="239"/>
      <c r="C3670" s="249"/>
      <c r="D3670" s="239"/>
      <c r="E3670" s="239"/>
      <c r="F3670" s="91"/>
    </row>
    <row r="3671" spans="1:6" x14ac:dyDescent="0.3">
      <c r="A3671" s="1345" t="s">
        <v>127</v>
      </c>
      <c r="B3671" s="1345"/>
      <c r="C3671" s="1345"/>
      <c r="D3671" s="1345"/>
      <c r="E3671" s="1345"/>
      <c r="F3671" s="1345"/>
    </row>
    <row r="3672" spans="1:6" x14ac:dyDescent="0.3">
      <c r="A3672" s="1344" t="s">
        <v>533</v>
      </c>
      <c r="B3672" s="1344"/>
      <c r="C3672" s="1344"/>
      <c r="D3672" s="1344"/>
      <c r="E3672" s="1344"/>
      <c r="F3672" s="1344"/>
    </row>
    <row r="3673" spans="1:6" x14ac:dyDescent="0.3">
      <c r="A3673" s="1344" t="s">
        <v>45</v>
      </c>
      <c r="B3673" s="1344"/>
      <c r="C3673" s="1344"/>
      <c r="D3673" s="1344"/>
      <c r="E3673" s="1344"/>
      <c r="F3673" s="1344"/>
    </row>
    <row r="3674" spans="1:6" x14ac:dyDescent="0.3">
      <c r="A3674" s="214" t="s">
        <v>534</v>
      </c>
      <c r="B3674" s="91"/>
      <c r="C3674" s="552"/>
      <c r="D3674" s="552"/>
      <c r="E3674" s="552"/>
      <c r="F3674" s="552"/>
    </row>
    <row r="3675" spans="1:6" x14ac:dyDescent="0.3">
      <c r="A3675" s="214" t="s">
        <v>535</v>
      </c>
      <c r="B3675" s="91"/>
      <c r="C3675" s="552"/>
      <c r="D3675" s="552"/>
      <c r="E3675" s="552"/>
      <c r="F3675" s="552"/>
    </row>
    <row r="3676" spans="1:6" x14ac:dyDescent="0.3">
      <c r="A3676" s="214" t="s">
        <v>536</v>
      </c>
      <c r="B3676" s="91"/>
      <c r="C3676" s="552"/>
      <c r="D3676" s="552"/>
      <c r="E3676" s="552"/>
      <c r="F3676" s="552"/>
    </row>
    <row r="3677" spans="1:6" x14ac:dyDescent="0.3">
      <c r="A3677" s="214" t="s">
        <v>858</v>
      </c>
      <c r="B3677" s="91"/>
      <c r="C3677" s="552"/>
      <c r="D3677" s="552"/>
      <c r="E3677" s="552"/>
      <c r="F3677" s="552"/>
    </row>
    <row r="3678" spans="1:6" x14ac:dyDescent="0.3">
      <c r="A3678" s="91" t="s">
        <v>1458</v>
      </c>
      <c r="B3678" s="658"/>
      <c r="C3678" s="658"/>
      <c r="D3678" s="658"/>
      <c r="E3678" s="587"/>
      <c r="F3678" s="587"/>
    </row>
    <row r="3679" spans="1:6" x14ac:dyDescent="0.3">
      <c r="A3679" s="91" t="s">
        <v>46</v>
      </c>
      <c r="B3679" s="587"/>
      <c r="C3679" s="587"/>
      <c r="D3679" s="587"/>
      <c r="E3679" s="91" t="s">
        <v>859</v>
      </c>
      <c r="F3679" s="587"/>
    </row>
    <row r="3680" spans="1:6" x14ac:dyDescent="0.3">
      <c r="A3680" s="216"/>
      <c r="B3680" s="588" t="s">
        <v>17</v>
      </c>
      <c r="C3680" s="1346" t="s">
        <v>416</v>
      </c>
      <c r="D3680" s="1347"/>
      <c r="E3680" s="1348"/>
      <c r="F3680" s="217"/>
    </row>
    <row r="3681" spans="1:6" x14ac:dyDescent="0.3">
      <c r="A3681" s="218" t="s">
        <v>47</v>
      </c>
      <c r="B3681" s="589" t="s">
        <v>113</v>
      </c>
      <c r="C3681" s="216" t="s">
        <v>114</v>
      </c>
      <c r="D3681" s="216" t="s">
        <v>115</v>
      </c>
      <c r="E3681" s="216" t="s">
        <v>116</v>
      </c>
      <c r="F3681" s="220" t="s">
        <v>48</v>
      </c>
    </row>
    <row r="3682" spans="1:6" x14ac:dyDescent="0.3">
      <c r="A3682" s="590"/>
      <c r="B3682" s="589" t="s">
        <v>188</v>
      </c>
      <c r="C3682" s="219" t="s">
        <v>117</v>
      </c>
      <c r="D3682" s="219" t="s">
        <v>118</v>
      </c>
      <c r="E3682" s="219" t="s">
        <v>119</v>
      </c>
      <c r="F3682" s="591"/>
    </row>
    <row r="3683" spans="1:6" ht="19.5" thickBot="1" x14ac:dyDescent="0.35">
      <c r="A3683" s="692" t="s">
        <v>540</v>
      </c>
      <c r="B3683" s="303">
        <v>300000</v>
      </c>
      <c r="C3683" s="303"/>
      <c r="D3683" s="303"/>
      <c r="E3683" s="303">
        <v>218000</v>
      </c>
      <c r="F3683" s="693"/>
    </row>
    <row r="3684" spans="1:6" ht="19.5" thickTop="1" x14ac:dyDescent="0.3">
      <c r="A3684" s="833" t="s">
        <v>557</v>
      </c>
      <c r="B3684" s="831">
        <v>300000</v>
      </c>
      <c r="C3684" s="831"/>
      <c r="D3684" s="831"/>
      <c r="E3684" s="831">
        <v>218000</v>
      </c>
      <c r="F3684" s="832"/>
    </row>
    <row r="3685" spans="1:6" ht="37.5" x14ac:dyDescent="0.3">
      <c r="A3685" s="304" t="s">
        <v>857</v>
      </c>
      <c r="B3685" s="305">
        <v>300000</v>
      </c>
      <c r="C3685" s="305"/>
      <c r="D3685" s="305"/>
      <c r="E3685" s="305">
        <v>218000</v>
      </c>
      <c r="F3685" s="304" t="s">
        <v>2181</v>
      </c>
    </row>
    <row r="3686" spans="1:6" x14ac:dyDescent="0.3">
      <c r="A3686" s="644"/>
      <c r="B3686" s="306"/>
      <c r="C3686" s="306"/>
      <c r="D3686" s="306"/>
      <c r="E3686" s="306"/>
      <c r="F3686" s="639" t="s">
        <v>2182</v>
      </c>
    </row>
    <row r="3687" spans="1:6" x14ac:dyDescent="0.3">
      <c r="A3687" s="599"/>
      <c r="B3687" s="227"/>
      <c r="C3687" s="227"/>
      <c r="D3687" s="228"/>
      <c r="E3687" s="228"/>
      <c r="F3687" s="597"/>
    </row>
    <row r="3688" spans="1:6" x14ac:dyDescent="0.3">
      <c r="A3688" s="599"/>
      <c r="B3688" s="227"/>
      <c r="C3688" s="227"/>
      <c r="D3688" s="228"/>
      <c r="E3688" s="228"/>
      <c r="F3688" s="597"/>
    </row>
    <row r="3689" spans="1:6" x14ac:dyDescent="0.3">
      <c r="A3689" s="599"/>
      <c r="B3689" s="227"/>
      <c r="C3689" s="227"/>
      <c r="D3689" s="228"/>
      <c r="E3689" s="228"/>
      <c r="F3689" s="597"/>
    </row>
    <row r="3690" spans="1:6" x14ac:dyDescent="0.3">
      <c r="A3690" s="599"/>
      <c r="B3690" s="227"/>
      <c r="C3690" s="227"/>
      <c r="D3690" s="228"/>
      <c r="E3690" s="228"/>
      <c r="F3690" s="597"/>
    </row>
    <row r="3691" spans="1:6" x14ac:dyDescent="0.3">
      <c r="A3691" s="599"/>
      <c r="B3691" s="227"/>
      <c r="C3691" s="227"/>
      <c r="D3691" s="228"/>
      <c r="E3691" s="228"/>
      <c r="F3691" s="597"/>
    </row>
    <row r="3692" spans="1:6" x14ac:dyDescent="0.3">
      <c r="A3692" s="599"/>
      <c r="B3692" s="227"/>
      <c r="C3692" s="227"/>
      <c r="D3692" s="228"/>
      <c r="E3692" s="228"/>
      <c r="F3692" s="597"/>
    </row>
    <row r="3693" spans="1:6" x14ac:dyDescent="0.3">
      <c r="A3693" s="599"/>
      <c r="B3693" s="227"/>
      <c r="C3693" s="227"/>
      <c r="D3693" s="228"/>
      <c r="E3693" s="228"/>
      <c r="F3693" s="597"/>
    </row>
    <row r="3694" spans="1:6" x14ac:dyDescent="0.3">
      <c r="A3694" s="599"/>
      <c r="B3694" s="227"/>
      <c r="C3694" s="227"/>
      <c r="D3694" s="228"/>
      <c r="E3694" s="228"/>
      <c r="F3694" s="597"/>
    </row>
    <row r="3695" spans="1:6" x14ac:dyDescent="0.3">
      <c r="A3695" s="599"/>
      <c r="B3695" s="227"/>
      <c r="C3695" s="227"/>
      <c r="D3695" s="228"/>
      <c r="E3695" s="228"/>
      <c r="F3695" s="597"/>
    </row>
    <row r="3696" spans="1:6" x14ac:dyDescent="0.3">
      <c r="A3696" s="599"/>
      <c r="B3696" s="227"/>
      <c r="C3696" s="227"/>
      <c r="D3696" s="228"/>
      <c r="E3696" s="228"/>
      <c r="F3696" s="601"/>
    </row>
    <row r="3697" spans="1:6" x14ac:dyDescent="0.3">
      <c r="A3697" s="599"/>
      <c r="B3697" s="229"/>
      <c r="C3697" s="227"/>
      <c r="D3697" s="228"/>
      <c r="E3697" s="228"/>
      <c r="F3697" s="602"/>
    </row>
    <row r="3698" spans="1:6" x14ac:dyDescent="0.3">
      <c r="A3698" s="233" t="s">
        <v>6</v>
      </c>
      <c r="B3698" s="234">
        <v>300000</v>
      </c>
      <c r="C3698" s="223" t="s">
        <v>431</v>
      </c>
      <c r="D3698" s="234" t="s">
        <v>431</v>
      </c>
      <c r="E3698" s="234">
        <v>218000</v>
      </c>
      <c r="F3698" s="603"/>
    </row>
    <row r="3699" spans="1:6" x14ac:dyDescent="0.3">
      <c r="A3699" s="552"/>
      <c r="B3699" s="239"/>
      <c r="C3699" s="249"/>
      <c r="D3699" s="239"/>
      <c r="E3699" s="239"/>
      <c r="F3699" s="91"/>
    </row>
    <row r="3700" spans="1:6" x14ac:dyDescent="0.3">
      <c r="A3700" s="889"/>
      <c r="B3700" s="239"/>
      <c r="C3700" s="249"/>
      <c r="D3700" s="239"/>
      <c r="E3700" s="239"/>
      <c r="F3700" s="91"/>
    </row>
    <row r="3701" spans="1:6" x14ac:dyDescent="0.3">
      <c r="A3701" s="889"/>
      <c r="B3701" s="239"/>
      <c r="C3701" s="249"/>
      <c r="D3701" s="239"/>
      <c r="E3701" s="239"/>
      <c r="F3701" s="91"/>
    </row>
    <row r="3702" spans="1:6" x14ac:dyDescent="0.3">
      <c r="A3702" s="889"/>
      <c r="B3702" s="239"/>
      <c r="C3702" s="249"/>
      <c r="D3702" s="239"/>
      <c r="E3702" s="239"/>
      <c r="F3702" s="91"/>
    </row>
    <row r="3703" spans="1:6" x14ac:dyDescent="0.3">
      <c r="A3703" s="889"/>
      <c r="B3703" s="239"/>
      <c r="C3703" s="249"/>
      <c r="D3703" s="239"/>
      <c r="E3703" s="239"/>
      <c r="F3703" s="91"/>
    </row>
    <row r="3704" spans="1:6" x14ac:dyDescent="0.3">
      <c r="A3704" s="889"/>
      <c r="B3704" s="239"/>
      <c r="C3704" s="249"/>
      <c r="D3704" s="239"/>
      <c r="E3704" s="239"/>
      <c r="F3704" s="91"/>
    </row>
    <row r="3705" spans="1:6" x14ac:dyDescent="0.3">
      <c r="A3705" s="889"/>
      <c r="B3705" s="239"/>
      <c r="C3705" s="249"/>
      <c r="D3705" s="239"/>
      <c r="E3705" s="239"/>
      <c r="F3705" s="91"/>
    </row>
    <row r="3706" spans="1:6" x14ac:dyDescent="0.3">
      <c r="A3706" s="889"/>
      <c r="B3706" s="239"/>
      <c r="C3706" s="249"/>
      <c r="D3706" s="239"/>
      <c r="E3706" s="239"/>
      <c r="F3706" s="91"/>
    </row>
    <row r="3707" spans="1:6" x14ac:dyDescent="0.3">
      <c r="A3707" s="889"/>
      <c r="B3707" s="239"/>
      <c r="C3707" s="249"/>
      <c r="D3707" s="239"/>
      <c r="E3707" s="239"/>
      <c r="F3707" s="91"/>
    </row>
    <row r="3708" spans="1:6" x14ac:dyDescent="0.3">
      <c r="A3708" s="889"/>
      <c r="B3708" s="239"/>
      <c r="C3708" s="249"/>
      <c r="D3708" s="239"/>
      <c r="E3708" s="239"/>
      <c r="F3708" s="91"/>
    </row>
    <row r="3709" spans="1:6" x14ac:dyDescent="0.3">
      <c r="A3709" s="889"/>
      <c r="B3709" s="239"/>
      <c r="C3709" s="249"/>
      <c r="D3709" s="239"/>
      <c r="E3709" s="239"/>
      <c r="F3709" s="91"/>
    </row>
    <row r="3710" spans="1:6" x14ac:dyDescent="0.3">
      <c r="A3710" s="889"/>
      <c r="B3710" s="239"/>
      <c r="C3710" s="249"/>
      <c r="D3710" s="239"/>
      <c r="E3710" s="239"/>
      <c r="F3710" s="91"/>
    </row>
    <row r="3711" spans="1:6" x14ac:dyDescent="0.3">
      <c r="A3711" s="889"/>
      <c r="B3711" s="239"/>
      <c r="C3711" s="249"/>
      <c r="D3711" s="239"/>
      <c r="E3711" s="239"/>
      <c r="F3711" s="91"/>
    </row>
    <row r="3712" spans="1:6" x14ac:dyDescent="0.3">
      <c r="A3712" s="889"/>
      <c r="B3712" s="239"/>
      <c r="C3712" s="249"/>
      <c r="D3712" s="239"/>
      <c r="E3712" s="239"/>
      <c r="F3712" s="91"/>
    </row>
    <row r="3713" spans="1:6" x14ac:dyDescent="0.3">
      <c r="A3713" s="889"/>
      <c r="B3713" s="239"/>
      <c r="C3713" s="249"/>
      <c r="D3713" s="239"/>
      <c r="E3713" s="239"/>
      <c r="F3713" s="91"/>
    </row>
    <row r="3714" spans="1:6" x14ac:dyDescent="0.3">
      <c r="A3714" s="889"/>
      <c r="B3714" s="239"/>
      <c r="C3714" s="249"/>
      <c r="D3714" s="239"/>
      <c r="E3714" s="239"/>
      <c r="F3714" s="91"/>
    </row>
    <row r="3715" spans="1:6" x14ac:dyDescent="0.3">
      <c r="A3715" s="889"/>
      <c r="B3715" s="239"/>
      <c r="C3715" s="249"/>
      <c r="D3715" s="239"/>
      <c r="E3715" s="239"/>
      <c r="F3715" s="91"/>
    </row>
    <row r="3716" spans="1:6" x14ac:dyDescent="0.3">
      <c r="A3716" s="889"/>
      <c r="B3716" s="239"/>
      <c r="C3716" s="249"/>
      <c r="D3716" s="239"/>
      <c r="E3716" s="239"/>
      <c r="F3716" s="91"/>
    </row>
    <row r="3717" spans="1:6" x14ac:dyDescent="0.3">
      <c r="A3717" s="889"/>
      <c r="B3717" s="239"/>
      <c r="C3717" s="249"/>
      <c r="D3717" s="239"/>
      <c r="E3717" s="239"/>
      <c r="F3717" s="91"/>
    </row>
    <row r="3718" spans="1:6" x14ac:dyDescent="0.3">
      <c r="A3718" s="552"/>
      <c r="B3718" s="239"/>
      <c r="C3718" s="249"/>
      <c r="D3718" s="239"/>
      <c r="E3718" s="239"/>
      <c r="F3718" s="91"/>
    </row>
    <row r="3719" spans="1:6" x14ac:dyDescent="0.3">
      <c r="A3719" s="552"/>
      <c r="B3719" s="239"/>
      <c r="C3719" s="249"/>
      <c r="D3719" s="239"/>
      <c r="E3719" s="239"/>
      <c r="F3719" s="91"/>
    </row>
    <row r="3720" spans="1:6" x14ac:dyDescent="0.3">
      <c r="A3720" s="1345" t="s">
        <v>127</v>
      </c>
      <c r="B3720" s="1345"/>
      <c r="C3720" s="1345"/>
      <c r="D3720" s="1345"/>
      <c r="E3720" s="1345"/>
      <c r="F3720" s="1345"/>
    </row>
    <row r="3721" spans="1:6" x14ac:dyDescent="0.3">
      <c r="A3721" s="1344" t="s">
        <v>533</v>
      </c>
      <c r="B3721" s="1344"/>
      <c r="C3721" s="1344"/>
      <c r="D3721" s="1344"/>
      <c r="E3721" s="1344"/>
      <c r="F3721" s="1344"/>
    </row>
    <row r="3722" spans="1:6" x14ac:dyDescent="0.3">
      <c r="A3722" s="1344" t="s">
        <v>45</v>
      </c>
      <c r="B3722" s="1344"/>
      <c r="C3722" s="1344"/>
      <c r="D3722" s="1344"/>
      <c r="E3722" s="1344"/>
      <c r="F3722" s="1344"/>
    </row>
    <row r="3723" spans="1:6" x14ac:dyDescent="0.3">
      <c r="A3723" s="214" t="s">
        <v>534</v>
      </c>
      <c r="B3723" s="91"/>
      <c r="C3723" s="552"/>
      <c r="D3723" s="552"/>
      <c r="E3723" s="552"/>
      <c r="F3723" s="552"/>
    </row>
    <row r="3724" spans="1:6" x14ac:dyDescent="0.3">
      <c r="A3724" s="214" t="s">
        <v>535</v>
      </c>
      <c r="B3724" s="91"/>
      <c r="C3724" s="552"/>
      <c r="D3724" s="552"/>
      <c r="E3724" s="552"/>
      <c r="F3724" s="552"/>
    </row>
    <row r="3725" spans="1:6" x14ac:dyDescent="0.3">
      <c r="A3725" s="214" t="s">
        <v>536</v>
      </c>
      <c r="B3725" s="91"/>
      <c r="C3725" s="552"/>
      <c r="D3725" s="552"/>
      <c r="E3725" s="552"/>
      <c r="F3725" s="552"/>
    </row>
    <row r="3726" spans="1:6" x14ac:dyDescent="0.3">
      <c r="A3726" s="214" t="s">
        <v>858</v>
      </c>
      <c r="B3726" s="91"/>
      <c r="C3726" s="552"/>
      <c r="D3726" s="552"/>
      <c r="E3726" s="552"/>
      <c r="F3726" s="552"/>
    </row>
    <row r="3727" spans="1:6" x14ac:dyDescent="0.3">
      <c r="A3727" s="91" t="s">
        <v>1457</v>
      </c>
      <c r="B3727" s="658"/>
      <c r="C3727" s="658"/>
      <c r="D3727" s="658"/>
      <c r="E3727" s="587"/>
      <c r="F3727" s="587"/>
    </row>
    <row r="3728" spans="1:6" x14ac:dyDescent="0.3">
      <c r="A3728" s="91" t="s">
        <v>46</v>
      </c>
      <c r="B3728" s="587"/>
      <c r="C3728" s="587"/>
      <c r="D3728" s="587"/>
      <c r="E3728" s="91" t="s">
        <v>656</v>
      </c>
      <c r="F3728" s="587"/>
    </row>
    <row r="3729" spans="1:6" x14ac:dyDescent="0.3">
      <c r="A3729" s="216"/>
      <c r="B3729" s="588" t="s">
        <v>17</v>
      </c>
      <c r="C3729" s="1346" t="s">
        <v>416</v>
      </c>
      <c r="D3729" s="1347"/>
      <c r="E3729" s="1348"/>
      <c r="F3729" s="217"/>
    </row>
    <row r="3730" spans="1:6" x14ac:dyDescent="0.3">
      <c r="A3730" s="218" t="s">
        <v>47</v>
      </c>
      <c r="B3730" s="589" t="s">
        <v>113</v>
      </c>
      <c r="C3730" s="216" t="s">
        <v>114</v>
      </c>
      <c r="D3730" s="216" t="s">
        <v>115</v>
      </c>
      <c r="E3730" s="216" t="s">
        <v>116</v>
      </c>
      <c r="F3730" s="220" t="s">
        <v>48</v>
      </c>
    </row>
    <row r="3731" spans="1:6" x14ac:dyDescent="0.3">
      <c r="A3731" s="590"/>
      <c r="B3731" s="589" t="s">
        <v>188</v>
      </c>
      <c r="C3731" s="219" t="s">
        <v>117</v>
      </c>
      <c r="D3731" s="219" t="s">
        <v>118</v>
      </c>
      <c r="E3731" s="219" t="s">
        <v>119</v>
      </c>
      <c r="F3731" s="591"/>
    </row>
    <row r="3732" spans="1:6" ht="19.5" thickBot="1" x14ac:dyDescent="0.35">
      <c r="A3732" s="692" t="s">
        <v>540</v>
      </c>
      <c r="B3732" s="303" t="s">
        <v>580</v>
      </c>
      <c r="C3732" s="303"/>
      <c r="D3732" s="303" t="s">
        <v>431</v>
      </c>
      <c r="E3732" s="303">
        <v>30000</v>
      </c>
      <c r="F3732" s="693"/>
    </row>
    <row r="3733" spans="1:6" ht="20.25" thickTop="1" thickBot="1" x14ac:dyDescent="0.35">
      <c r="A3733" s="307" t="s">
        <v>603</v>
      </c>
      <c r="B3733" s="308" t="s">
        <v>431</v>
      </c>
      <c r="C3733" s="308"/>
      <c r="D3733" s="308" t="s">
        <v>431</v>
      </c>
      <c r="E3733" s="308">
        <v>7200</v>
      </c>
      <c r="F3733" s="309" t="s">
        <v>431</v>
      </c>
    </row>
    <row r="3734" spans="1:6" ht="19.5" thickTop="1" x14ac:dyDescent="0.3">
      <c r="A3734" s="694" t="s">
        <v>932</v>
      </c>
      <c r="B3734" s="310"/>
      <c r="C3734" s="310"/>
      <c r="D3734" s="310"/>
      <c r="E3734" s="310"/>
      <c r="F3734" s="311" t="s">
        <v>986</v>
      </c>
    </row>
    <row r="3735" spans="1:6" x14ac:dyDescent="0.3">
      <c r="A3735" s="599"/>
      <c r="B3735" s="227"/>
      <c r="C3735" s="227"/>
      <c r="D3735" s="228"/>
      <c r="E3735" s="228"/>
      <c r="F3735" s="639" t="s">
        <v>987</v>
      </c>
    </row>
    <row r="3736" spans="1:6" ht="19.5" thickBot="1" x14ac:dyDescent="0.35">
      <c r="A3736" s="599"/>
      <c r="B3736" s="227"/>
      <c r="C3736" s="227"/>
      <c r="D3736" s="228"/>
      <c r="E3736" s="228"/>
      <c r="F3736" s="597"/>
    </row>
    <row r="3737" spans="1:6" ht="19.5" thickTop="1" x14ac:dyDescent="0.3">
      <c r="A3737" s="307" t="s">
        <v>590</v>
      </c>
      <c r="B3737" s="308" t="s">
        <v>431</v>
      </c>
      <c r="C3737" s="308"/>
      <c r="D3737" s="308" t="s">
        <v>431</v>
      </c>
      <c r="E3737" s="308">
        <v>16000</v>
      </c>
      <c r="F3737" s="309" t="s">
        <v>431</v>
      </c>
    </row>
    <row r="3738" spans="1:6" x14ac:dyDescent="0.3">
      <c r="A3738" s="599" t="s">
        <v>934</v>
      </c>
      <c r="B3738" s="227"/>
      <c r="C3738" s="227"/>
      <c r="D3738" s="228" t="s">
        <v>431</v>
      </c>
      <c r="E3738" s="228">
        <v>16000</v>
      </c>
      <c r="F3738" s="597" t="s">
        <v>613</v>
      </c>
    </row>
    <row r="3739" spans="1:6" x14ac:dyDescent="0.3">
      <c r="A3739" s="599"/>
      <c r="B3739" s="227"/>
      <c r="C3739" s="227"/>
      <c r="D3739" s="228"/>
      <c r="E3739" s="228"/>
      <c r="F3739" s="597" t="s">
        <v>1959</v>
      </c>
    </row>
    <row r="3740" spans="1:6" x14ac:dyDescent="0.3">
      <c r="A3740" s="599"/>
      <c r="B3740" s="227"/>
      <c r="C3740" s="227"/>
      <c r="D3740" s="228"/>
      <c r="E3740" s="228"/>
      <c r="F3740" s="597"/>
    </row>
    <row r="3741" spans="1:6" ht="19.5" thickBot="1" x14ac:dyDescent="0.35">
      <c r="A3741" s="599"/>
      <c r="B3741" s="227"/>
      <c r="C3741" s="227"/>
      <c r="D3741" s="228"/>
      <c r="E3741" s="228"/>
      <c r="F3741" s="597"/>
    </row>
    <row r="3742" spans="1:6" ht="19.5" thickTop="1" x14ac:dyDescent="0.3">
      <c r="A3742" s="307" t="s">
        <v>941</v>
      </c>
      <c r="B3742" s="308" t="s">
        <v>431</v>
      </c>
      <c r="C3742" s="308"/>
      <c r="D3742" s="308" t="s">
        <v>431</v>
      </c>
      <c r="E3742" s="308">
        <v>6800</v>
      </c>
      <c r="F3742" s="309" t="s">
        <v>431</v>
      </c>
    </row>
    <row r="3743" spans="1:6" x14ac:dyDescent="0.3">
      <c r="A3743" s="599" t="s">
        <v>988</v>
      </c>
      <c r="B3743" s="227"/>
      <c r="C3743" s="227"/>
      <c r="D3743" s="228" t="s">
        <v>431</v>
      </c>
      <c r="E3743" s="228">
        <v>6800</v>
      </c>
      <c r="F3743" s="597" t="s">
        <v>989</v>
      </c>
    </row>
    <row r="3744" spans="1:6" x14ac:dyDescent="0.3">
      <c r="A3744" s="599"/>
      <c r="B3744" s="227"/>
      <c r="C3744" s="227"/>
      <c r="D3744" s="228"/>
      <c r="E3744" s="228"/>
      <c r="F3744" s="597" t="s">
        <v>990</v>
      </c>
    </row>
    <row r="3745" spans="1:6" x14ac:dyDescent="0.3">
      <c r="A3745" s="599"/>
      <c r="B3745" s="227"/>
      <c r="C3745" s="227"/>
      <c r="D3745" s="228"/>
      <c r="E3745" s="228"/>
      <c r="F3745" s="597"/>
    </row>
    <row r="3746" spans="1:6" x14ac:dyDescent="0.3">
      <c r="A3746" s="599"/>
      <c r="B3746" s="227"/>
      <c r="C3746" s="227"/>
      <c r="D3746" s="228"/>
      <c r="E3746" s="228"/>
      <c r="F3746" s="597"/>
    </row>
    <row r="3747" spans="1:6" x14ac:dyDescent="0.3">
      <c r="A3747" s="599"/>
      <c r="B3747" s="227"/>
      <c r="C3747" s="227"/>
      <c r="D3747" s="228"/>
      <c r="E3747" s="228"/>
      <c r="F3747" s="597"/>
    </row>
    <row r="3748" spans="1:6" x14ac:dyDescent="0.3">
      <c r="A3748" s="599"/>
      <c r="B3748" s="227"/>
      <c r="C3748" s="227"/>
      <c r="D3748" s="228"/>
      <c r="E3748" s="228"/>
      <c r="F3748" s="597"/>
    </row>
    <row r="3749" spans="1:6" x14ac:dyDescent="0.3">
      <c r="A3749" s="599"/>
      <c r="B3749" s="227"/>
      <c r="C3749" s="227"/>
      <c r="D3749" s="228"/>
      <c r="E3749" s="228"/>
      <c r="F3749" s="597"/>
    </row>
    <row r="3750" spans="1:6" x14ac:dyDescent="0.3">
      <c r="A3750" s="599"/>
      <c r="B3750" s="227"/>
      <c r="C3750" s="227"/>
      <c r="D3750" s="228"/>
      <c r="E3750" s="228"/>
      <c r="F3750" s="602"/>
    </row>
    <row r="3751" spans="1:6" x14ac:dyDescent="0.3">
      <c r="A3751" s="233" t="s">
        <v>6</v>
      </c>
      <c r="B3751" s="234" t="s">
        <v>431</v>
      </c>
      <c r="C3751" s="223" t="s">
        <v>431</v>
      </c>
      <c r="D3751" s="234" t="s">
        <v>431</v>
      </c>
      <c r="E3751" s="234">
        <v>30000</v>
      </c>
      <c r="F3751" s="603"/>
    </row>
    <row r="3752" spans="1:6" x14ac:dyDescent="0.3">
      <c r="A3752" s="552"/>
      <c r="B3752" s="239"/>
      <c r="C3752" s="249"/>
      <c r="D3752" s="239"/>
      <c r="E3752" s="239"/>
      <c r="F3752" s="91"/>
    </row>
    <row r="3753" spans="1:6" x14ac:dyDescent="0.3">
      <c r="A3753" s="552"/>
      <c r="B3753" s="239"/>
      <c r="C3753" s="249"/>
      <c r="D3753" s="239"/>
      <c r="E3753" s="239"/>
      <c r="F3753" s="91"/>
    </row>
    <row r="3754" spans="1:6" x14ac:dyDescent="0.3">
      <c r="A3754" s="552"/>
      <c r="B3754" s="239"/>
      <c r="C3754" s="249"/>
      <c r="D3754" s="239"/>
      <c r="E3754" s="239"/>
      <c r="F3754" s="91"/>
    </row>
    <row r="3755" spans="1:6" x14ac:dyDescent="0.3">
      <c r="A3755" s="552"/>
      <c r="B3755" s="239"/>
      <c r="C3755" s="249"/>
      <c r="D3755" s="239"/>
      <c r="E3755" s="239"/>
      <c r="F3755" s="91"/>
    </row>
    <row r="3756" spans="1:6" x14ac:dyDescent="0.3">
      <c r="A3756" s="552"/>
      <c r="B3756" s="239"/>
      <c r="C3756" s="249"/>
      <c r="D3756" s="239"/>
      <c r="E3756" s="239"/>
      <c r="F3756" s="91"/>
    </row>
    <row r="3757" spans="1:6" x14ac:dyDescent="0.3">
      <c r="A3757" s="1003"/>
      <c r="B3757" s="239"/>
      <c r="C3757" s="249"/>
      <c r="D3757" s="239"/>
      <c r="E3757" s="239"/>
      <c r="F3757" s="91"/>
    </row>
    <row r="3758" spans="1:6" x14ac:dyDescent="0.3">
      <c r="A3758" s="1003"/>
      <c r="B3758" s="239"/>
      <c r="C3758" s="249"/>
      <c r="D3758" s="239"/>
      <c r="E3758" s="239"/>
      <c r="F3758" s="91"/>
    </row>
    <row r="3759" spans="1:6" x14ac:dyDescent="0.3">
      <c r="A3759" s="1003"/>
      <c r="B3759" s="239"/>
      <c r="C3759" s="249"/>
      <c r="D3759" s="239"/>
      <c r="E3759" s="239"/>
      <c r="F3759" s="91"/>
    </row>
    <row r="3760" spans="1:6" x14ac:dyDescent="0.3">
      <c r="A3760" s="1003"/>
      <c r="B3760" s="239"/>
      <c r="C3760" s="249"/>
      <c r="D3760" s="239"/>
      <c r="E3760" s="239"/>
      <c r="F3760" s="91"/>
    </row>
    <row r="3761" spans="1:6" x14ac:dyDescent="0.3">
      <c r="A3761" s="1003"/>
      <c r="B3761" s="239"/>
      <c r="C3761" s="249"/>
      <c r="D3761" s="239"/>
      <c r="E3761" s="239"/>
      <c r="F3761" s="91"/>
    </row>
    <row r="3762" spans="1:6" x14ac:dyDescent="0.3">
      <c r="A3762" s="1003"/>
      <c r="B3762" s="239"/>
      <c r="C3762" s="249"/>
      <c r="D3762" s="239"/>
      <c r="E3762" s="239"/>
      <c r="F3762" s="91"/>
    </row>
    <row r="3763" spans="1:6" x14ac:dyDescent="0.3">
      <c r="A3763" s="1003"/>
      <c r="B3763" s="239"/>
      <c r="C3763" s="249"/>
      <c r="D3763" s="239"/>
      <c r="E3763" s="239"/>
      <c r="F3763" s="91"/>
    </row>
    <row r="3764" spans="1:6" x14ac:dyDescent="0.3">
      <c r="A3764" s="1003"/>
      <c r="B3764" s="239"/>
      <c r="C3764" s="249"/>
      <c r="D3764" s="239"/>
      <c r="E3764" s="239"/>
      <c r="F3764" s="91"/>
    </row>
    <row r="3765" spans="1:6" x14ac:dyDescent="0.3">
      <c r="A3765" s="1003"/>
      <c r="B3765" s="239"/>
      <c r="C3765" s="249"/>
      <c r="D3765" s="239"/>
      <c r="E3765" s="239"/>
      <c r="F3765" s="91"/>
    </row>
    <row r="3766" spans="1:6" x14ac:dyDescent="0.3">
      <c r="A3766" s="552"/>
      <c r="B3766" s="239"/>
      <c r="C3766" s="249"/>
      <c r="D3766" s="239"/>
      <c r="E3766" s="239"/>
      <c r="F3766" s="91"/>
    </row>
    <row r="3767" spans="1:6" x14ac:dyDescent="0.3">
      <c r="A3767" s="552"/>
      <c r="B3767" s="239"/>
      <c r="C3767" s="249"/>
      <c r="D3767" s="239"/>
      <c r="E3767" s="239"/>
      <c r="F3767" s="91"/>
    </row>
    <row r="3768" spans="1:6" x14ac:dyDescent="0.3">
      <c r="A3768" s="552"/>
      <c r="B3768" s="239"/>
      <c r="C3768" s="249"/>
      <c r="D3768" s="239"/>
      <c r="E3768" s="239"/>
      <c r="F3768" s="91"/>
    </row>
    <row r="3769" spans="1:6" x14ac:dyDescent="0.3">
      <c r="A3769" s="552"/>
      <c r="B3769" s="239"/>
      <c r="C3769" s="249"/>
      <c r="D3769" s="239"/>
      <c r="E3769" s="239"/>
      <c r="F3769" s="91"/>
    </row>
    <row r="3770" spans="1:6" x14ac:dyDescent="0.3">
      <c r="A3770" s="1349" t="s">
        <v>127</v>
      </c>
      <c r="B3770" s="1349"/>
      <c r="C3770" s="1349"/>
      <c r="D3770" s="1349"/>
      <c r="E3770" s="1349"/>
      <c r="F3770" s="1349"/>
    </row>
    <row r="3771" spans="1:6" x14ac:dyDescent="0.3">
      <c r="A3771" s="1350" t="s">
        <v>415</v>
      </c>
      <c r="B3771" s="1350"/>
      <c r="C3771" s="1350"/>
      <c r="D3771" s="1350"/>
      <c r="E3771" s="1350"/>
      <c r="F3771" s="1350"/>
    </row>
    <row r="3772" spans="1:6" x14ac:dyDescent="0.3">
      <c r="A3772" s="1350" t="s">
        <v>45</v>
      </c>
      <c r="B3772" s="1350"/>
      <c r="C3772" s="1350"/>
      <c r="D3772" s="1350"/>
      <c r="E3772" s="1350"/>
      <c r="F3772" s="1350"/>
    </row>
    <row r="3773" spans="1:6" x14ac:dyDescent="0.3">
      <c r="A3773" s="110" t="s">
        <v>534</v>
      </c>
      <c r="B3773" s="49"/>
      <c r="C3773" s="890"/>
      <c r="D3773" s="890"/>
      <c r="E3773" s="890"/>
      <c r="F3773" s="890"/>
    </row>
    <row r="3774" spans="1:6" x14ac:dyDescent="0.3">
      <c r="A3774" s="903" t="s">
        <v>454</v>
      </c>
      <c r="B3774" s="49"/>
      <c r="C3774" s="890"/>
      <c r="D3774" s="890"/>
      <c r="E3774" s="890"/>
      <c r="F3774" s="890"/>
    </row>
    <row r="3775" spans="1:6" x14ac:dyDescent="0.3">
      <c r="A3775" s="903" t="s">
        <v>1960</v>
      </c>
      <c r="B3775" s="49"/>
      <c r="C3775" s="890"/>
      <c r="D3775" s="890"/>
      <c r="E3775" s="890"/>
      <c r="F3775" s="890"/>
    </row>
    <row r="3776" spans="1:6" x14ac:dyDescent="0.3">
      <c r="A3776" s="110" t="s">
        <v>924</v>
      </c>
      <c r="B3776" s="49"/>
      <c r="C3776" s="890"/>
      <c r="D3776" s="890"/>
      <c r="E3776" s="890"/>
      <c r="F3776" s="890"/>
    </row>
    <row r="3777" spans="1:6" x14ac:dyDescent="0.3">
      <c r="A3777" s="49" t="s">
        <v>1459</v>
      </c>
      <c r="B3777" s="22"/>
      <c r="C3777" s="22"/>
      <c r="D3777" s="22"/>
      <c r="E3777" s="49" t="s">
        <v>815</v>
      </c>
      <c r="F3777" s="22"/>
    </row>
    <row r="3778" spans="1:6" x14ac:dyDescent="0.3">
      <c r="A3778" s="49" t="s">
        <v>46</v>
      </c>
      <c r="B3778" s="22"/>
      <c r="C3778" s="22"/>
      <c r="D3778" s="22"/>
      <c r="E3778" s="22"/>
      <c r="F3778" s="22" t="s">
        <v>431</v>
      </c>
    </row>
    <row r="3779" spans="1:6" x14ac:dyDescent="0.3">
      <c r="A3779" s="45"/>
      <c r="B3779" s="560" t="s">
        <v>17</v>
      </c>
      <c r="C3779" s="1260" t="s">
        <v>416</v>
      </c>
      <c r="D3779" s="1267"/>
      <c r="E3779" s="1261"/>
      <c r="F3779" s="62"/>
    </row>
    <row r="3780" spans="1:6" x14ac:dyDescent="0.3">
      <c r="A3780" s="218" t="s">
        <v>47</v>
      </c>
      <c r="B3780" s="589" t="s">
        <v>113</v>
      </c>
      <c r="C3780" s="216" t="s">
        <v>114</v>
      </c>
      <c r="D3780" s="216" t="s">
        <v>115</v>
      </c>
      <c r="E3780" s="216" t="s">
        <v>116</v>
      </c>
      <c r="F3780" s="220" t="s">
        <v>48</v>
      </c>
    </row>
    <row r="3781" spans="1:6" x14ac:dyDescent="0.3">
      <c r="A3781" s="590"/>
      <c r="B3781" s="589" t="s">
        <v>188</v>
      </c>
      <c r="C3781" s="219" t="s">
        <v>117</v>
      </c>
      <c r="D3781" s="219" t="s">
        <v>118</v>
      </c>
      <c r="E3781" s="219" t="s">
        <v>119</v>
      </c>
      <c r="F3781" s="591"/>
    </row>
    <row r="3782" spans="1:6" ht="19.5" thickBot="1" x14ac:dyDescent="0.35">
      <c r="A3782" s="592" t="s">
        <v>540</v>
      </c>
      <c r="B3782" s="221">
        <v>3000</v>
      </c>
      <c r="C3782" s="221" t="s">
        <v>431</v>
      </c>
      <c r="D3782" s="221"/>
      <c r="E3782" s="221">
        <v>6000</v>
      </c>
      <c r="F3782" s="593"/>
    </row>
    <row r="3783" spans="1:6" ht="19.5" thickTop="1" x14ac:dyDescent="0.3">
      <c r="A3783" s="594" t="s">
        <v>588</v>
      </c>
      <c r="B3783" s="223">
        <v>3000</v>
      </c>
      <c r="C3783" s="223"/>
      <c r="D3783" s="224"/>
      <c r="E3783" s="224">
        <v>6000</v>
      </c>
      <c r="F3783" s="595" t="s">
        <v>431</v>
      </c>
    </row>
    <row r="3784" spans="1:6" x14ac:dyDescent="0.3">
      <c r="A3784" s="596" t="s">
        <v>589</v>
      </c>
      <c r="B3784" s="225">
        <v>3000</v>
      </c>
      <c r="C3784" s="225"/>
      <c r="D3784" s="226"/>
      <c r="E3784" s="226">
        <v>6000</v>
      </c>
      <c r="F3784" s="597" t="s">
        <v>973</v>
      </c>
    </row>
    <row r="3785" spans="1:6" x14ac:dyDescent="0.3">
      <c r="A3785" s="601" t="s">
        <v>431</v>
      </c>
      <c r="B3785" s="227"/>
      <c r="C3785" s="227"/>
      <c r="D3785" s="228" t="s">
        <v>431</v>
      </c>
      <c r="E3785" s="228"/>
      <c r="F3785" s="597" t="s">
        <v>974</v>
      </c>
    </row>
    <row r="3786" spans="1:6" x14ac:dyDescent="0.3">
      <c r="A3786" s="601"/>
      <c r="B3786" s="232"/>
      <c r="C3786" s="232"/>
      <c r="D3786" s="232"/>
      <c r="E3786" s="232"/>
      <c r="F3786" s="601" t="s">
        <v>431</v>
      </c>
    </row>
    <row r="3787" spans="1:6" x14ac:dyDescent="0.3">
      <c r="A3787" s="601"/>
      <c r="B3787" s="232"/>
      <c r="C3787" s="232"/>
      <c r="D3787" s="232"/>
      <c r="E3787" s="232"/>
      <c r="F3787" s="601" t="s">
        <v>431</v>
      </c>
    </row>
    <row r="3788" spans="1:6" x14ac:dyDescent="0.3">
      <c r="A3788" s="601"/>
      <c r="B3788" s="232"/>
      <c r="C3788" s="232"/>
      <c r="D3788" s="232"/>
      <c r="E3788" s="232"/>
      <c r="F3788" s="601" t="s">
        <v>431</v>
      </c>
    </row>
    <row r="3789" spans="1:6" x14ac:dyDescent="0.3">
      <c r="A3789" s="601"/>
      <c r="B3789" s="232"/>
      <c r="C3789" s="232"/>
      <c r="D3789" s="232"/>
      <c r="E3789" s="232"/>
      <c r="F3789" s="601" t="s">
        <v>431</v>
      </c>
    </row>
    <row r="3790" spans="1:6" x14ac:dyDescent="0.3">
      <c r="A3790" s="601"/>
      <c r="B3790" s="232"/>
      <c r="C3790" s="232"/>
      <c r="D3790" s="232"/>
      <c r="E3790" s="232"/>
      <c r="F3790" s="601" t="s">
        <v>431</v>
      </c>
    </row>
    <row r="3791" spans="1:6" x14ac:dyDescent="0.3">
      <c r="A3791" s="601"/>
      <c r="B3791" s="232"/>
      <c r="C3791" s="232"/>
      <c r="D3791" s="232"/>
      <c r="E3791" s="232"/>
      <c r="F3791" s="601" t="s">
        <v>42</v>
      </c>
    </row>
    <row r="3792" spans="1:6" x14ac:dyDescent="0.3">
      <c r="A3792" s="601"/>
      <c r="B3792" s="232"/>
      <c r="C3792" s="232"/>
      <c r="D3792" s="232"/>
      <c r="E3792" s="232"/>
      <c r="F3792" s="601" t="s">
        <v>431</v>
      </c>
    </row>
    <row r="3793" spans="1:6" x14ac:dyDescent="0.3">
      <c r="A3793" s="601"/>
      <c r="B3793" s="232"/>
      <c r="C3793" s="232"/>
      <c r="D3793" s="232"/>
      <c r="E3793" s="232"/>
      <c r="F3793" s="601"/>
    </row>
    <row r="3794" spans="1:6" x14ac:dyDescent="0.3">
      <c r="A3794" s="601"/>
      <c r="B3794" s="232"/>
      <c r="C3794" s="232" t="s">
        <v>431</v>
      </c>
      <c r="D3794" s="232"/>
      <c r="E3794" s="232"/>
      <c r="F3794" s="601"/>
    </row>
    <row r="3795" spans="1:6" x14ac:dyDescent="0.3">
      <c r="A3795" s="601"/>
      <c r="B3795" s="232"/>
      <c r="C3795" s="232"/>
      <c r="D3795" s="232"/>
      <c r="E3795" s="232"/>
      <c r="F3795" s="601"/>
    </row>
    <row r="3796" spans="1:6" x14ac:dyDescent="0.3">
      <c r="A3796" s="601"/>
      <c r="B3796" s="232"/>
      <c r="C3796" s="232"/>
      <c r="D3796" s="232"/>
      <c r="E3796" s="232"/>
      <c r="F3796" s="601"/>
    </row>
    <row r="3797" spans="1:6" x14ac:dyDescent="0.3">
      <c r="A3797" s="601"/>
      <c r="B3797" s="232"/>
      <c r="C3797" s="232"/>
      <c r="D3797" s="232"/>
      <c r="E3797" s="232"/>
      <c r="F3797" s="601"/>
    </row>
    <row r="3798" spans="1:6" x14ac:dyDescent="0.3">
      <c r="A3798" s="601"/>
      <c r="B3798" s="232"/>
      <c r="C3798" s="232"/>
      <c r="D3798" s="232"/>
      <c r="E3798" s="232"/>
      <c r="F3798" s="601"/>
    </row>
    <row r="3799" spans="1:6" x14ac:dyDescent="0.3">
      <c r="A3799" s="601"/>
      <c r="B3799" s="232"/>
      <c r="C3799" s="232"/>
      <c r="D3799" s="232"/>
      <c r="E3799" s="232"/>
      <c r="F3799" s="601"/>
    </row>
    <row r="3800" spans="1:6" x14ac:dyDescent="0.3">
      <c r="A3800" s="601"/>
      <c r="B3800" s="232"/>
      <c r="C3800" s="232"/>
      <c r="D3800" s="232"/>
      <c r="E3800" s="232"/>
      <c r="F3800" s="601"/>
    </row>
    <row r="3801" spans="1:6" x14ac:dyDescent="0.3">
      <c r="A3801" s="601"/>
      <c r="B3801" s="232"/>
      <c r="C3801" s="232"/>
      <c r="D3801" s="232"/>
      <c r="E3801" s="232"/>
      <c r="F3801" s="601"/>
    </row>
    <row r="3802" spans="1:6" x14ac:dyDescent="0.3">
      <c r="A3802" s="620"/>
      <c r="B3802" s="229"/>
      <c r="C3802" s="229"/>
      <c r="D3802" s="229"/>
      <c r="E3802" s="229"/>
      <c r="F3802" s="620"/>
    </row>
    <row r="3803" spans="1:6" x14ac:dyDescent="0.3">
      <c r="A3803" s="233" t="s">
        <v>6</v>
      </c>
      <c r="B3803" s="234">
        <v>3000</v>
      </c>
      <c r="C3803" s="223" t="s">
        <v>431</v>
      </c>
      <c r="D3803" s="234"/>
      <c r="E3803" s="234">
        <v>6000</v>
      </c>
      <c r="F3803" s="603"/>
    </row>
    <row r="3804" spans="1:6" x14ac:dyDescent="0.3">
      <c r="A3804" s="552"/>
      <c r="B3804" s="239"/>
      <c r="C3804" s="249"/>
      <c r="D3804" s="239"/>
      <c r="E3804" s="239"/>
      <c r="F3804" s="91"/>
    </row>
    <row r="3805" spans="1:6" x14ac:dyDescent="0.3">
      <c r="A3805" s="552"/>
      <c r="B3805" s="239"/>
      <c r="C3805" s="249"/>
      <c r="D3805" s="239"/>
      <c r="E3805" s="239"/>
      <c r="F3805" s="91"/>
    </row>
    <row r="3806" spans="1:6" x14ac:dyDescent="0.3">
      <c r="A3806" s="552"/>
      <c r="B3806" s="239"/>
      <c r="C3806" s="249"/>
      <c r="D3806" s="239"/>
      <c r="E3806" s="239"/>
      <c r="F3806" s="91"/>
    </row>
    <row r="3807" spans="1:6" x14ac:dyDescent="0.3">
      <c r="A3807" s="552"/>
      <c r="B3807" s="239"/>
      <c r="C3807" s="249"/>
      <c r="D3807" s="239"/>
      <c r="E3807" s="239"/>
      <c r="F3807" s="91"/>
    </row>
    <row r="3808" spans="1:6" x14ac:dyDescent="0.3">
      <c r="A3808" s="552"/>
      <c r="B3808" s="239"/>
      <c r="C3808" s="249"/>
      <c r="D3808" s="239"/>
      <c r="E3808" s="239"/>
      <c r="F3808" s="91"/>
    </row>
    <row r="3809" spans="1:6" x14ac:dyDescent="0.3">
      <c r="A3809" s="552"/>
      <c r="B3809" s="239"/>
      <c r="C3809" s="249"/>
      <c r="D3809" s="239"/>
      <c r="E3809" s="239"/>
      <c r="F3809" s="91"/>
    </row>
    <row r="3810" spans="1:6" x14ac:dyDescent="0.3">
      <c r="A3810" s="552"/>
      <c r="B3810" s="239"/>
      <c r="C3810" s="249"/>
      <c r="D3810" s="239"/>
      <c r="E3810" s="239"/>
      <c r="F3810" s="91"/>
    </row>
    <row r="3811" spans="1:6" x14ac:dyDescent="0.3">
      <c r="A3811" s="552"/>
      <c r="B3811" s="239"/>
      <c r="C3811" s="249"/>
      <c r="D3811" s="239"/>
      <c r="E3811" s="239"/>
      <c r="F3811" s="91"/>
    </row>
    <row r="3812" spans="1:6" x14ac:dyDescent="0.3">
      <c r="A3812" s="552"/>
      <c r="B3812" s="239"/>
      <c r="C3812" s="249"/>
      <c r="D3812" s="239"/>
      <c r="E3812" s="239"/>
      <c r="F3812" s="91"/>
    </row>
    <row r="3813" spans="1:6" x14ac:dyDescent="0.3">
      <c r="A3813" s="552"/>
      <c r="B3813" s="239"/>
      <c r="C3813" s="249"/>
      <c r="D3813" s="239"/>
      <c r="E3813" s="239"/>
      <c r="F3813" s="91"/>
    </row>
    <row r="3814" spans="1:6" x14ac:dyDescent="0.3">
      <c r="A3814" s="837"/>
      <c r="B3814" s="239"/>
      <c r="C3814" s="249"/>
      <c r="D3814" s="239"/>
      <c r="E3814" s="239"/>
      <c r="F3814" s="91"/>
    </row>
    <row r="3815" spans="1:6" x14ac:dyDescent="0.3">
      <c r="A3815" s="837"/>
      <c r="B3815" s="239"/>
      <c r="C3815" s="249"/>
      <c r="D3815" s="239"/>
      <c r="E3815" s="239"/>
      <c r="F3815" s="91"/>
    </row>
    <row r="3816" spans="1:6" x14ac:dyDescent="0.3">
      <c r="A3816" s="837"/>
      <c r="B3816" s="239"/>
      <c r="C3816" s="249"/>
      <c r="D3816" s="239"/>
      <c r="E3816" s="239"/>
      <c r="F3816" s="91"/>
    </row>
    <row r="3817" spans="1:6" x14ac:dyDescent="0.3">
      <c r="A3817" s="837"/>
      <c r="B3817" s="239"/>
      <c r="C3817" s="249"/>
      <c r="D3817" s="239"/>
      <c r="E3817" s="239"/>
      <c r="F3817" s="91"/>
    </row>
    <row r="3818" spans="1:6" x14ac:dyDescent="0.3">
      <c r="A3818" s="837"/>
      <c r="B3818" s="239"/>
      <c r="C3818" s="249"/>
      <c r="D3818" s="239"/>
      <c r="E3818" s="239"/>
      <c r="F3818" s="91"/>
    </row>
    <row r="3819" spans="1:6" x14ac:dyDescent="0.3">
      <c r="A3819" s="837"/>
      <c r="B3819" s="239"/>
      <c r="C3819" s="249"/>
      <c r="D3819" s="239"/>
      <c r="E3819" s="239"/>
      <c r="F3819" s="91"/>
    </row>
    <row r="3820" spans="1:6" x14ac:dyDescent="0.3">
      <c r="A3820" s="1345" t="s">
        <v>127</v>
      </c>
      <c r="B3820" s="1345"/>
      <c r="C3820" s="1345"/>
      <c r="D3820" s="1345"/>
      <c r="E3820" s="1345"/>
      <c r="F3820" s="1345"/>
    </row>
    <row r="3821" spans="1:6" x14ac:dyDescent="0.3">
      <c r="A3821" s="1344" t="s">
        <v>415</v>
      </c>
      <c r="B3821" s="1344"/>
      <c r="C3821" s="1344"/>
      <c r="D3821" s="1344"/>
      <c r="E3821" s="1344"/>
      <c r="F3821" s="1344"/>
    </row>
    <row r="3822" spans="1:6" x14ac:dyDescent="0.3">
      <c r="A3822" s="1344" t="s">
        <v>45</v>
      </c>
      <c r="B3822" s="1344"/>
      <c r="C3822" s="1344"/>
      <c r="D3822" s="1344"/>
      <c r="E3822" s="1344"/>
      <c r="F3822" s="1344"/>
    </row>
    <row r="3823" spans="1:6" x14ac:dyDescent="0.3">
      <c r="A3823" s="214" t="s">
        <v>534</v>
      </c>
      <c r="B3823" s="91"/>
      <c r="C3823" s="837"/>
      <c r="D3823" s="837"/>
      <c r="E3823" s="837"/>
      <c r="F3823" s="837"/>
    </row>
    <row r="3824" spans="1:6" x14ac:dyDescent="0.3">
      <c r="A3824" s="214" t="s">
        <v>535</v>
      </c>
      <c r="B3824" s="91"/>
      <c r="C3824" s="837"/>
      <c r="D3824" s="837"/>
      <c r="E3824" s="837"/>
      <c r="F3824" s="837"/>
    </row>
    <row r="3825" spans="1:6" x14ac:dyDescent="0.3">
      <c r="A3825" s="214" t="s">
        <v>536</v>
      </c>
      <c r="B3825" s="91"/>
      <c r="C3825" s="837"/>
      <c r="D3825" s="837"/>
      <c r="E3825" s="837"/>
      <c r="F3825" s="837"/>
    </row>
    <row r="3826" spans="1:6" x14ac:dyDescent="0.3">
      <c r="A3826" s="214" t="s">
        <v>924</v>
      </c>
      <c r="B3826" s="91"/>
      <c r="C3826" s="837"/>
      <c r="D3826" s="837"/>
      <c r="E3826" s="837"/>
      <c r="F3826" s="837"/>
    </row>
    <row r="3827" spans="1:6" x14ac:dyDescent="0.3">
      <c r="A3827" s="91" t="s">
        <v>2056</v>
      </c>
      <c r="B3827" s="587"/>
      <c r="C3827" s="587"/>
      <c r="D3827" s="587"/>
      <c r="E3827" s="91" t="s">
        <v>815</v>
      </c>
      <c r="F3827" s="587"/>
    </row>
    <row r="3828" spans="1:6" x14ac:dyDescent="0.3">
      <c r="A3828" s="91" t="s">
        <v>46</v>
      </c>
      <c r="B3828" s="587"/>
      <c r="C3828" s="587"/>
      <c r="D3828" s="587"/>
      <c r="E3828" s="587"/>
      <c r="F3828" s="587"/>
    </row>
    <row r="3829" spans="1:6" x14ac:dyDescent="0.3">
      <c r="A3829" s="216"/>
      <c r="B3829" s="588" t="s">
        <v>17</v>
      </c>
      <c r="C3829" s="1346" t="s">
        <v>416</v>
      </c>
      <c r="D3829" s="1347"/>
      <c r="E3829" s="1348"/>
      <c r="F3829" s="217"/>
    </row>
    <row r="3830" spans="1:6" x14ac:dyDescent="0.3">
      <c r="A3830" s="218" t="s">
        <v>47</v>
      </c>
      <c r="B3830" s="589" t="s">
        <v>113</v>
      </c>
      <c r="C3830" s="216" t="s">
        <v>114</v>
      </c>
      <c r="D3830" s="216" t="s">
        <v>115</v>
      </c>
      <c r="E3830" s="216" t="s">
        <v>116</v>
      </c>
      <c r="F3830" s="220" t="s">
        <v>48</v>
      </c>
    </row>
    <row r="3831" spans="1:6" x14ac:dyDescent="0.3">
      <c r="A3831" s="590"/>
      <c r="B3831" s="589" t="s">
        <v>188</v>
      </c>
      <c r="C3831" s="219" t="s">
        <v>117</v>
      </c>
      <c r="D3831" s="285" t="s">
        <v>118</v>
      </c>
      <c r="E3831" s="285" t="s">
        <v>119</v>
      </c>
      <c r="F3831" s="591"/>
    </row>
    <row r="3832" spans="1:6" ht="19.5" thickBot="1" x14ac:dyDescent="0.35">
      <c r="A3832" s="592" t="s">
        <v>540</v>
      </c>
      <c r="B3832" s="221">
        <v>6000</v>
      </c>
      <c r="C3832" s="221" t="s">
        <v>431</v>
      </c>
      <c r="D3832" s="221">
        <v>6000</v>
      </c>
      <c r="E3832" s="221">
        <f>SUM(E3833:E3833)</f>
        <v>0</v>
      </c>
      <c r="F3832" s="593"/>
    </row>
    <row r="3833" spans="1:6" ht="19.5" thickTop="1" x14ac:dyDescent="0.3">
      <c r="A3833" s="594" t="s">
        <v>562</v>
      </c>
      <c r="B3833" s="222">
        <v>6000</v>
      </c>
      <c r="C3833" s="286">
        <f>SUM(C3834:C3834)</f>
        <v>0</v>
      </c>
      <c r="D3833" s="222">
        <v>6000</v>
      </c>
      <c r="E3833" s="286">
        <f>SUM(E3834:E3834)</f>
        <v>0</v>
      </c>
      <c r="F3833" s="595"/>
    </row>
    <row r="3834" spans="1:6" ht="21" x14ac:dyDescent="0.35">
      <c r="A3834" s="600" t="s">
        <v>604</v>
      </c>
      <c r="B3834" s="248">
        <v>6000</v>
      </c>
      <c r="C3834" s="230"/>
      <c r="D3834" s="253">
        <v>6000</v>
      </c>
      <c r="E3834" s="231"/>
      <c r="F3834" s="270" t="s">
        <v>816</v>
      </c>
    </row>
    <row r="3835" spans="1:6" ht="21" x14ac:dyDescent="0.35">
      <c r="A3835" s="607" t="s">
        <v>431</v>
      </c>
      <c r="B3835" s="232"/>
      <c r="C3835" s="232"/>
      <c r="D3835" s="257"/>
      <c r="E3835" s="257"/>
      <c r="F3835" s="276" t="s">
        <v>817</v>
      </c>
    </row>
    <row r="3836" spans="1:6" x14ac:dyDescent="0.3">
      <c r="A3836" s="598"/>
      <c r="B3836" s="232"/>
      <c r="C3836" s="232"/>
      <c r="D3836" s="257"/>
      <c r="E3836" s="257"/>
      <c r="F3836" s="602" t="s">
        <v>431</v>
      </c>
    </row>
    <row r="3837" spans="1:6" x14ac:dyDescent="0.3">
      <c r="A3837" s="598"/>
      <c r="B3837" s="232"/>
      <c r="C3837" s="232"/>
      <c r="D3837" s="257"/>
      <c r="E3837" s="257"/>
      <c r="F3837" s="602"/>
    </row>
    <row r="3838" spans="1:6" x14ac:dyDescent="0.3">
      <c r="A3838" s="598"/>
      <c r="B3838" s="232"/>
      <c r="C3838" s="232"/>
      <c r="D3838" s="257"/>
      <c r="E3838" s="257"/>
      <c r="F3838" s="602"/>
    </row>
    <row r="3839" spans="1:6" x14ac:dyDescent="0.3">
      <c r="A3839" s="598"/>
      <c r="B3839" s="232"/>
      <c r="C3839" s="232"/>
      <c r="D3839" s="257"/>
      <c r="E3839" s="257"/>
      <c r="F3839" s="602"/>
    </row>
    <row r="3840" spans="1:6" x14ac:dyDescent="0.3">
      <c r="A3840" s="598"/>
      <c r="B3840" s="232"/>
      <c r="C3840" s="232"/>
      <c r="D3840" s="257"/>
      <c r="E3840" s="257"/>
      <c r="F3840" s="602"/>
    </row>
    <row r="3841" spans="1:6" x14ac:dyDescent="0.3">
      <c r="A3841" s="598"/>
      <c r="B3841" s="232"/>
      <c r="C3841" s="232"/>
      <c r="D3841" s="257"/>
      <c r="E3841" s="257"/>
      <c r="F3841" s="602"/>
    </row>
    <row r="3842" spans="1:6" x14ac:dyDescent="0.3">
      <c r="A3842" s="598"/>
      <c r="B3842" s="232"/>
      <c r="C3842" s="232"/>
      <c r="D3842" s="257"/>
      <c r="E3842" s="257"/>
      <c r="F3842" s="602"/>
    </row>
    <row r="3843" spans="1:6" x14ac:dyDescent="0.3">
      <c r="A3843" s="599"/>
      <c r="B3843" s="227"/>
      <c r="C3843" s="227"/>
      <c r="D3843" s="228"/>
      <c r="E3843" s="228"/>
      <c r="F3843" s="602"/>
    </row>
    <row r="3844" spans="1:6" x14ac:dyDescent="0.3">
      <c r="A3844" s="599"/>
      <c r="B3844" s="227"/>
      <c r="C3844" s="227"/>
      <c r="D3844" s="228"/>
      <c r="E3844" s="228"/>
      <c r="F3844" s="602"/>
    </row>
    <row r="3845" spans="1:6" x14ac:dyDescent="0.3">
      <c r="A3845" s="599"/>
      <c r="B3845" s="227"/>
      <c r="C3845" s="227"/>
      <c r="D3845" s="228"/>
      <c r="E3845" s="228"/>
      <c r="F3845" s="602"/>
    </row>
    <row r="3846" spans="1:6" x14ac:dyDescent="0.3">
      <c r="A3846" s="599"/>
      <c r="B3846" s="227"/>
      <c r="C3846" s="227"/>
      <c r="D3846" s="228"/>
      <c r="E3846" s="228"/>
      <c r="F3846" s="602"/>
    </row>
    <row r="3847" spans="1:6" x14ac:dyDescent="0.3">
      <c r="A3847" s="233" t="s">
        <v>6</v>
      </c>
      <c r="B3847" s="234">
        <v>6000</v>
      </c>
      <c r="C3847" s="223" t="s">
        <v>431</v>
      </c>
      <c r="D3847" s="234">
        <f>D3832</f>
        <v>6000</v>
      </c>
      <c r="E3847" s="223" t="s">
        <v>431</v>
      </c>
      <c r="F3847" s="603"/>
    </row>
    <row r="3848" spans="1:6" x14ac:dyDescent="0.3">
      <c r="A3848" s="837"/>
      <c r="B3848" s="239"/>
      <c r="C3848" s="249"/>
      <c r="D3848" s="239"/>
      <c r="E3848" s="239"/>
      <c r="F3848" s="91"/>
    </row>
    <row r="3849" spans="1:6" x14ac:dyDescent="0.3">
      <c r="A3849" s="837"/>
      <c r="B3849" s="239"/>
      <c r="C3849" s="249"/>
      <c r="D3849" s="239"/>
      <c r="E3849" s="239"/>
      <c r="F3849" s="91"/>
    </row>
    <row r="3850" spans="1:6" x14ac:dyDescent="0.3">
      <c r="A3850" s="837"/>
      <c r="B3850" s="239"/>
      <c r="C3850" s="249"/>
      <c r="D3850" s="239"/>
      <c r="E3850" s="239"/>
      <c r="F3850" s="91"/>
    </row>
    <row r="3851" spans="1:6" x14ac:dyDescent="0.3">
      <c r="A3851" s="837"/>
      <c r="B3851" s="239"/>
      <c r="C3851" s="249"/>
      <c r="D3851" s="239"/>
      <c r="E3851" s="239"/>
      <c r="F3851" s="91"/>
    </row>
    <row r="3852" spans="1:6" x14ac:dyDescent="0.3">
      <c r="A3852" s="837"/>
      <c r="B3852" s="239"/>
      <c r="C3852" s="249"/>
      <c r="D3852" s="239"/>
      <c r="E3852" s="239"/>
      <c r="F3852" s="91"/>
    </row>
    <row r="3853" spans="1:6" x14ac:dyDescent="0.3">
      <c r="A3853" s="837"/>
      <c r="B3853" s="239"/>
      <c r="C3853" s="249"/>
      <c r="D3853" s="239"/>
      <c r="E3853" s="239"/>
      <c r="F3853" s="91"/>
    </row>
    <row r="3854" spans="1:6" x14ac:dyDescent="0.3">
      <c r="A3854" s="837"/>
      <c r="B3854" s="239"/>
      <c r="C3854" s="249"/>
      <c r="D3854" s="239"/>
      <c r="E3854" s="239"/>
      <c r="F3854" s="91"/>
    </row>
    <row r="3855" spans="1:6" x14ac:dyDescent="0.3">
      <c r="A3855" s="837"/>
      <c r="B3855" s="239"/>
      <c r="C3855" s="249"/>
      <c r="D3855" s="239"/>
      <c r="E3855" s="239"/>
      <c r="F3855" s="91"/>
    </row>
    <row r="3856" spans="1:6" x14ac:dyDescent="0.3">
      <c r="A3856" s="837"/>
      <c r="B3856" s="239"/>
      <c r="C3856" s="249"/>
      <c r="D3856" s="239"/>
      <c r="E3856" s="239"/>
      <c r="F3856" s="91"/>
    </row>
    <row r="3857" spans="1:6" x14ac:dyDescent="0.3">
      <c r="A3857" s="837"/>
      <c r="B3857" s="239"/>
      <c r="C3857" s="249"/>
      <c r="D3857" s="239"/>
      <c r="E3857" s="239"/>
      <c r="F3857" s="91"/>
    </row>
    <row r="3858" spans="1:6" x14ac:dyDescent="0.3">
      <c r="A3858" s="837"/>
      <c r="B3858" s="239"/>
      <c r="C3858" s="249"/>
      <c r="D3858" s="239"/>
      <c r="E3858" s="239"/>
      <c r="F3858" s="91"/>
    </row>
    <row r="3859" spans="1:6" x14ac:dyDescent="0.3">
      <c r="A3859" s="837"/>
      <c r="B3859" s="239"/>
      <c r="C3859" s="249"/>
      <c r="D3859" s="239"/>
      <c r="E3859" s="239"/>
      <c r="F3859" s="91"/>
    </row>
    <row r="3860" spans="1:6" x14ac:dyDescent="0.3">
      <c r="A3860" s="837"/>
      <c r="B3860" s="239"/>
      <c r="C3860" s="249"/>
      <c r="D3860" s="239"/>
      <c r="E3860" s="239"/>
      <c r="F3860" s="91"/>
    </row>
    <row r="3861" spans="1:6" x14ac:dyDescent="0.3">
      <c r="A3861" s="837"/>
      <c r="B3861" s="239"/>
      <c r="C3861" s="249"/>
      <c r="D3861" s="239"/>
      <c r="E3861" s="239"/>
      <c r="F3861" s="91"/>
    </row>
    <row r="3862" spans="1:6" x14ac:dyDescent="0.3">
      <c r="A3862" s="837"/>
      <c r="B3862" s="239"/>
      <c r="C3862" s="249"/>
      <c r="D3862" s="239"/>
      <c r="E3862" s="239"/>
      <c r="F3862" s="91"/>
    </row>
    <row r="3863" spans="1:6" x14ac:dyDescent="0.3">
      <c r="A3863" s="837"/>
      <c r="B3863" s="239"/>
      <c r="C3863" s="249"/>
      <c r="D3863" s="239"/>
      <c r="E3863" s="239"/>
      <c r="F3863" s="91"/>
    </row>
    <row r="3864" spans="1:6" x14ac:dyDescent="0.3">
      <c r="A3864" s="837"/>
      <c r="B3864" s="239"/>
      <c r="C3864" s="249"/>
      <c r="D3864" s="239"/>
      <c r="E3864" s="239"/>
      <c r="F3864" s="91"/>
    </row>
    <row r="3865" spans="1:6" x14ac:dyDescent="0.3">
      <c r="A3865" s="837"/>
      <c r="B3865" s="239"/>
      <c r="C3865" s="249"/>
      <c r="D3865" s="239"/>
      <c r="E3865" s="239"/>
      <c r="F3865" s="91"/>
    </row>
    <row r="3866" spans="1:6" x14ac:dyDescent="0.3">
      <c r="A3866" s="837"/>
      <c r="B3866" s="239"/>
      <c r="C3866" s="249"/>
      <c r="D3866" s="239"/>
      <c r="E3866" s="239"/>
      <c r="F3866" s="91"/>
    </row>
    <row r="3867" spans="1:6" x14ac:dyDescent="0.3">
      <c r="A3867" s="837"/>
      <c r="B3867" s="239"/>
      <c r="C3867" s="249"/>
      <c r="D3867" s="239"/>
      <c r="E3867" s="239"/>
      <c r="F3867" s="91"/>
    </row>
    <row r="3868" spans="1:6" x14ac:dyDescent="0.3">
      <c r="A3868" s="837"/>
      <c r="B3868" s="239"/>
      <c r="C3868" s="249"/>
      <c r="D3868" s="239"/>
      <c r="E3868" s="239"/>
      <c r="F3868" s="91"/>
    </row>
    <row r="3869" spans="1:6" x14ac:dyDescent="0.3">
      <c r="A3869" s="837"/>
      <c r="B3869" s="239"/>
      <c r="C3869" s="249"/>
      <c r="D3869" s="239"/>
      <c r="E3869" s="239"/>
      <c r="F3869" s="91"/>
    </row>
    <row r="3870" spans="1:6" x14ac:dyDescent="0.3">
      <c r="A3870" s="1345" t="s">
        <v>127</v>
      </c>
      <c r="B3870" s="1345"/>
      <c r="C3870" s="1345"/>
      <c r="D3870" s="1345"/>
      <c r="E3870" s="1345"/>
      <c r="F3870" s="1345"/>
    </row>
    <row r="3871" spans="1:6" x14ac:dyDescent="0.3">
      <c r="A3871" s="1344" t="s">
        <v>415</v>
      </c>
      <c r="B3871" s="1344"/>
      <c r="C3871" s="1344"/>
      <c r="D3871" s="1344"/>
      <c r="E3871" s="1344"/>
      <c r="F3871" s="1344"/>
    </row>
    <row r="3872" spans="1:6" x14ac:dyDescent="0.3">
      <c r="A3872" s="1344" t="s">
        <v>45</v>
      </c>
      <c r="B3872" s="1344"/>
      <c r="C3872" s="1344"/>
      <c r="D3872" s="1344"/>
      <c r="E3872" s="1344"/>
      <c r="F3872" s="1344"/>
    </row>
    <row r="3873" spans="1:6" x14ac:dyDescent="0.3">
      <c r="A3873" s="214" t="s">
        <v>534</v>
      </c>
      <c r="B3873" s="91"/>
      <c r="C3873" s="552"/>
      <c r="D3873" s="552"/>
      <c r="E3873" s="552"/>
      <c r="F3873" s="552"/>
    </row>
    <row r="3874" spans="1:6" x14ac:dyDescent="0.3">
      <c r="A3874" s="314" t="s">
        <v>454</v>
      </c>
      <c r="B3874" s="91"/>
      <c r="C3874" s="552"/>
      <c r="D3874" s="552"/>
      <c r="E3874" s="552"/>
      <c r="F3874" s="552"/>
    </row>
    <row r="3875" spans="1:6" x14ac:dyDescent="0.3">
      <c r="A3875" s="314" t="s">
        <v>1960</v>
      </c>
      <c r="B3875" s="91"/>
      <c r="C3875" s="552"/>
      <c r="D3875" s="552"/>
      <c r="E3875" s="552"/>
      <c r="F3875" s="552"/>
    </row>
    <row r="3876" spans="1:6" x14ac:dyDescent="0.3">
      <c r="A3876" s="214" t="s">
        <v>924</v>
      </c>
      <c r="B3876" s="91"/>
      <c r="C3876" s="552"/>
      <c r="D3876" s="552"/>
      <c r="E3876" s="552"/>
      <c r="F3876" s="552"/>
    </row>
    <row r="3877" spans="1:6" x14ac:dyDescent="0.3">
      <c r="A3877" s="91" t="s">
        <v>2057</v>
      </c>
      <c r="B3877" s="587"/>
      <c r="C3877" s="587"/>
      <c r="D3877" s="587"/>
      <c r="E3877" s="91" t="s">
        <v>1494</v>
      </c>
      <c r="F3877" s="587"/>
    </row>
    <row r="3878" spans="1:6" x14ac:dyDescent="0.3">
      <c r="A3878" s="91" t="s">
        <v>46</v>
      </c>
      <c r="B3878" s="587"/>
      <c r="C3878" s="587"/>
      <c r="D3878" s="587"/>
      <c r="E3878" s="587"/>
      <c r="F3878" s="587" t="s">
        <v>431</v>
      </c>
    </row>
    <row r="3879" spans="1:6" x14ac:dyDescent="0.3">
      <c r="A3879" s="216"/>
      <c r="B3879" s="588" t="s">
        <v>17</v>
      </c>
      <c r="C3879" s="1346" t="s">
        <v>416</v>
      </c>
      <c r="D3879" s="1347"/>
      <c r="E3879" s="1348"/>
      <c r="F3879" s="217"/>
    </row>
    <row r="3880" spans="1:6" x14ac:dyDescent="0.3">
      <c r="A3880" s="218" t="s">
        <v>47</v>
      </c>
      <c r="B3880" s="589" t="s">
        <v>113</v>
      </c>
      <c r="C3880" s="216" t="s">
        <v>114</v>
      </c>
      <c r="D3880" s="216" t="s">
        <v>115</v>
      </c>
      <c r="E3880" s="216" t="s">
        <v>116</v>
      </c>
      <c r="F3880" s="220" t="s">
        <v>48</v>
      </c>
    </row>
    <row r="3881" spans="1:6" x14ac:dyDescent="0.3">
      <c r="A3881" s="590"/>
      <c r="B3881" s="589" t="s">
        <v>188</v>
      </c>
      <c r="C3881" s="219" t="s">
        <v>117</v>
      </c>
      <c r="D3881" s="219" t="s">
        <v>118</v>
      </c>
      <c r="E3881" s="219" t="s">
        <v>119</v>
      </c>
      <c r="F3881" s="591"/>
    </row>
    <row r="3882" spans="1:6" ht="19.5" thickBot="1" x14ac:dyDescent="0.35">
      <c r="A3882" s="564" t="s">
        <v>540</v>
      </c>
      <c r="B3882" s="74">
        <v>0</v>
      </c>
      <c r="C3882" s="74" t="s">
        <v>431</v>
      </c>
      <c r="D3882" s="74"/>
      <c r="E3882" s="74">
        <v>7118</v>
      </c>
      <c r="F3882" s="565"/>
    </row>
    <row r="3883" spans="1:6" ht="19.5" thickTop="1" x14ac:dyDescent="0.3">
      <c r="A3883" s="566" t="s">
        <v>923</v>
      </c>
      <c r="B3883" s="75">
        <v>0</v>
      </c>
      <c r="C3883" s="75" t="s">
        <v>431</v>
      </c>
      <c r="D3883" s="75"/>
      <c r="E3883" s="75">
        <v>7118</v>
      </c>
      <c r="F3883" s="567" t="s">
        <v>431</v>
      </c>
    </row>
    <row r="3884" spans="1:6" x14ac:dyDescent="0.3">
      <c r="A3884" s="854" t="s">
        <v>925</v>
      </c>
      <c r="B3884" s="855">
        <v>0</v>
      </c>
      <c r="C3884" s="855"/>
      <c r="D3884" s="855"/>
      <c r="E3884" s="855">
        <v>7118</v>
      </c>
      <c r="F3884" s="856" t="s">
        <v>928</v>
      </c>
    </row>
    <row r="3885" spans="1:6" x14ac:dyDescent="0.3">
      <c r="A3885" s="29"/>
      <c r="B3885" s="79"/>
      <c r="C3885" s="79"/>
      <c r="D3885" s="79"/>
      <c r="E3885" s="79"/>
      <c r="F3885" s="29" t="s">
        <v>926</v>
      </c>
    </row>
    <row r="3886" spans="1:6" x14ac:dyDescent="0.3">
      <c r="A3886" s="29"/>
      <c r="B3886" s="79"/>
      <c r="C3886" s="79"/>
      <c r="D3886" s="79"/>
      <c r="E3886" s="79"/>
      <c r="F3886" s="29" t="s">
        <v>930</v>
      </c>
    </row>
    <row r="3887" spans="1:6" x14ac:dyDescent="0.3">
      <c r="A3887" s="29"/>
      <c r="B3887" s="79"/>
      <c r="C3887" s="79"/>
      <c r="D3887" s="79"/>
      <c r="E3887" s="79"/>
      <c r="F3887" s="29" t="s">
        <v>929</v>
      </c>
    </row>
    <row r="3888" spans="1:6" x14ac:dyDescent="0.3">
      <c r="A3888" s="29"/>
      <c r="B3888" s="79"/>
      <c r="C3888" s="79"/>
      <c r="D3888" s="79"/>
      <c r="E3888" s="79"/>
      <c r="F3888" s="29" t="s">
        <v>895</v>
      </c>
    </row>
    <row r="3889" spans="1:6" x14ac:dyDescent="0.3">
      <c r="A3889" s="29"/>
      <c r="B3889" s="79"/>
      <c r="C3889" s="79"/>
      <c r="D3889" s="79"/>
      <c r="E3889" s="79"/>
      <c r="F3889" s="29" t="s">
        <v>1263</v>
      </c>
    </row>
    <row r="3890" spans="1:6" x14ac:dyDescent="0.3">
      <c r="A3890" s="29"/>
      <c r="B3890" s="79"/>
      <c r="C3890" s="79"/>
      <c r="D3890" s="79"/>
      <c r="E3890" s="79"/>
      <c r="F3890" s="29" t="s">
        <v>927</v>
      </c>
    </row>
    <row r="3891" spans="1:6" x14ac:dyDescent="0.3">
      <c r="A3891" s="29"/>
      <c r="B3891" s="79"/>
      <c r="C3891" s="79"/>
      <c r="D3891" s="79"/>
      <c r="E3891" s="79"/>
      <c r="F3891" s="29" t="s">
        <v>2021</v>
      </c>
    </row>
    <row r="3892" spans="1:6" x14ac:dyDescent="0.3">
      <c r="A3892" s="29"/>
      <c r="B3892" s="79"/>
      <c r="C3892" s="79"/>
      <c r="D3892" s="79"/>
      <c r="E3892" s="79"/>
      <c r="F3892" s="29" t="s">
        <v>2183</v>
      </c>
    </row>
    <row r="3893" spans="1:6" x14ac:dyDescent="0.3">
      <c r="A3893" s="29"/>
      <c r="B3893" s="79"/>
      <c r="C3893" s="79" t="s">
        <v>431</v>
      </c>
      <c r="D3893" s="79"/>
      <c r="E3893" s="79"/>
      <c r="F3893" s="29"/>
    </row>
    <row r="3894" spans="1:6" x14ac:dyDescent="0.3">
      <c r="A3894" s="601"/>
      <c r="B3894" s="232"/>
      <c r="C3894" s="232"/>
      <c r="D3894" s="232"/>
      <c r="E3894" s="232"/>
      <c r="F3894" s="601"/>
    </row>
    <row r="3895" spans="1:6" x14ac:dyDescent="0.3">
      <c r="A3895" s="601"/>
      <c r="B3895" s="232"/>
      <c r="C3895" s="232"/>
      <c r="D3895" s="232"/>
      <c r="E3895" s="232"/>
      <c r="F3895" s="601"/>
    </row>
    <row r="3896" spans="1:6" x14ac:dyDescent="0.3">
      <c r="A3896" s="601"/>
      <c r="B3896" s="232"/>
      <c r="C3896" s="232"/>
      <c r="D3896" s="232"/>
      <c r="E3896" s="232"/>
      <c r="F3896" s="601"/>
    </row>
    <row r="3897" spans="1:6" x14ac:dyDescent="0.3">
      <c r="A3897" s="601"/>
      <c r="B3897" s="232"/>
      <c r="C3897" s="232"/>
      <c r="D3897" s="232"/>
      <c r="E3897" s="232"/>
      <c r="F3897" s="601"/>
    </row>
    <row r="3898" spans="1:6" x14ac:dyDescent="0.3">
      <c r="A3898" s="601"/>
      <c r="B3898" s="232"/>
      <c r="C3898" s="232"/>
      <c r="D3898" s="232"/>
      <c r="E3898" s="232"/>
      <c r="F3898" s="601"/>
    </row>
    <row r="3899" spans="1:6" x14ac:dyDescent="0.3">
      <c r="A3899" s="601"/>
      <c r="B3899" s="232"/>
      <c r="C3899" s="232"/>
      <c r="D3899" s="232"/>
      <c r="E3899" s="232"/>
      <c r="F3899" s="601"/>
    </row>
    <row r="3900" spans="1:6" x14ac:dyDescent="0.3">
      <c r="A3900" s="601"/>
      <c r="B3900" s="232"/>
      <c r="C3900" s="232"/>
      <c r="D3900" s="232"/>
      <c r="E3900" s="232"/>
      <c r="F3900" s="601"/>
    </row>
    <row r="3901" spans="1:6" x14ac:dyDescent="0.3">
      <c r="A3901" s="620"/>
      <c r="B3901" s="229"/>
      <c r="C3901" s="229"/>
      <c r="D3901" s="229"/>
      <c r="E3901" s="229"/>
      <c r="F3901" s="620"/>
    </row>
    <row r="3902" spans="1:6" x14ac:dyDescent="0.3">
      <c r="A3902" s="233" t="s">
        <v>6</v>
      </c>
      <c r="B3902" s="234">
        <v>0</v>
      </c>
      <c r="C3902" s="223" t="s">
        <v>431</v>
      </c>
      <c r="D3902" s="234"/>
      <c r="E3902" s="234">
        <v>7118</v>
      </c>
      <c r="F3902" s="603"/>
    </row>
    <row r="3903" spans="1:6" x14ac:dyDescent="0.3">
      <c r="A3903" s="552"/>
      <c r="B3903" s="239"/>
      <c r="C3903" s="249"/>
      <c r="D3903" s="239"/>
      <c r="E3903" s="239"/>
      <c r="F3903" s="91"/>
    </row>
    <row r="3904" spans="1:6" x14ac:dyDescent="0.3">
      <c r="A3904" s="552"/>
      <c r="B3904" s="239"/>
      <c r="C3904" s="249"/>
      <c r="D3904" s="239"/>
      <c r="E3904" s="239"/>
      <c r="F3904" s="91"/>
    </row>
    <row r="3905" spans="1:6" x14ac:dyDescent="0.3">
      <c r="A3905" s="552"/>
      <c r="B3905" s="239"/>
      <c r="C3905" s="249"/>
      <c r="D3905" s="239"/>
      <c r="E3905" s="239"/>
      <c r="F3905" s="91"/>
    </row>
    <row r="3906" spans="1:6" x14ac:dyDescent="0.3">
      <c r="A3906" s="552"/>
      <c r="B3906" s="239"/>
      <c r="C3906" s="249"/>
      <c r="D3906" s="239"/>
      <c r="E3906" s="239"/>
      <c r="F3906" s="91"/>
    </row>
    <row r="3907" spans="1:6" x14ac:dyDescent="0.3">
      <c r="A3907" s="552"/>
      <c r="B3907" s="239"/>
      <c r="C3907" s="249"/>
      <c r="D3907" s="239"/>
      <c r="E3907" s="239"/>
      <c r="F3907" s="91"/>
    </row>
    <row r="3908" spans="1:6" x14ac:dyDescent="0.3">
      <c r="A3908" s="552"/>
      <c r="B3908" s="239"/>
      <c r="C3908" s="249"/>
      <c r="D3908" s="239"/>
      <c r="E3908" s="239"/>
      <c r="F3908" s="91"/>
    </row>
    <row r="3909" spans="1:6" x14ac:dyDescent="0.3">
      <c r="A3909" s="552"/>
      <c r="B3909" s="239"/>
      <c r="C3909" s="249"/>
      <c r="D3909" s="239"/>
      <c r="E3909" s="239"/>
      <c r="F3909" s="91"/>
    </row>
    <row r="3910" spans="1:6" x14ac:dyDescent="0.3">
      <c r="A3910" s="552"/>
      <c r="B3910" s="239"/>
      <c r="C3910" s="249"/>
      <c r="D3910" s="239"/>
      <c r="E3910" s="239"/>
      <c r="F3910" s="91"/>
    </row>
    <row r="3911" spans="1:6" x14ac:dyDescent="0.3">
      <c r="A3911" s="552"/>
      <c r="B3911" s="239"/>
      <c r="C3911" s="249"/>
      <c r="D3911" s="239"/>
      <c r="E3911" s="239"/>
      <c r="F3911" s="91"/>
    </row>
    <row r="3912" spans="1:6" x14ac:dyDescent="0.3">
      <c r="A3912" s="552"/>
      <c r="B3912" s="239"/>
      <c r="C3912" s="249"/>
      <c r="D3912" s="239"/>
      <c r="E3912" s="239"/>
      <c r="F3912" s="91"/>
    </row>
    <row r="3913" spans="1:6" x14ac:dyDescent="0.3">
      <c r="A3913" s="552"/>
      <c r="B3913" s="239"/>
      <c r="C3913" s="249"/>
      <c r="D3913" s="239"/>
      <c r="E3913" s="239"/>
      <c r="F3913" s="91"/>
    </row>
    <row r="3914" spans="1:6" x14ac:dyDescent="0.3">
      <c r="A3914" s="552"/>
      <c r="B3914" s="239"/>
      <c r="C3914" s="249"/>
      <c r="D3914" s="239"/>
      <c r="E3914" s="239"/>
      <c r="F3914" s="91"/>
    </row>
    <row r="3915" spans="1:6" x14ac:dyDescent="0.3">
      <c r="A3915" s="552"/>
      <c r="B3915" s="239"/>
      <c r="C3915" s="249"/>
      <c r="D3915" s="239"/>
      <c r="E3915" s="239"/>
      <c r="F3915" s="91"/>
    </row>
    <row r="3916" spans="1:6" x14ac:dyDescent="0.3">
      <c r="A3916" s="552"/>
      <c r="B3916" s="239"/>
      <c r="C3916" s="249"/>
      <c r="D3916" s="239"/>
      <c r="E3916" s="239"/>
      <c r="F3916" s="91"/>
    </row>
    <row r="3917" spans="1:6" x14ac:dyDescent="0.3">
      <c r="A3917" s="552"/>
      <c r="B3917" s="239"/>
      <c r="C3917" s="249"/>
      <c r="D3917" s="239"/>
      <c r="E3917" s="239"/>
      <c r="F3917" s="91"/>
    </row>
    <row r="3918" spans="1:6" x14ac:dyDescent="0.3">
      <c r="A3918" s="552"/>
      <c r="B3918" s="239"/>
      <c r="C3918" s="249"/>
      <c r="D3918" s="239"/>
      <c r="E3918" s="239"/>
      <c r="F3918" s="91"/>
    </row>
    <row r="3919" spans="1:6" x14ac:dyDescent="0.3">
      <c r="A3919" s="552"/>
      <c r="B3919" s="239"/>
      <c r="C3919" s="249"/>
      <c r="D3919" s="239"/>
      <c r="E3919" s="239"/>
      <c r="F3919" s="91"/>
    </row>
    <row r="3920" spans="1:6" x14ac:dyDescent="0.3">
      <c r="A3920" s="1345" t="s">
        <v>127</v>
      </c>
      <c r="B3920" s="1345"/>
      <c r="C3920" s="1345"/>
      <c r="D3920" s="1345"/>
      <c r="E3920" s="1345"/>
      <c r="F3920" s="1345"/>
    </row>
    <row r="3921" spans="1:6" x14ac:dyDescent="0.3">
      <c r="A3921" s="1344" t="s">
        <v>415</v>
      </c>
      <c r="B3921" s="1344"/>
      <c r="C3921" s="1344"/>
      <c r="D3921" s="1344"/>
      <c r="E3921" s="1344"/>
      <c r="F3921" s="1344"/>
    </row>
    <row r="3922" spans="1:6" x14ac:dyDescent="0.3">
      <c r="A3922" s="1344" t="s">
        <v>45</v>
      </c>
      <c r="B3922" s="1344"/>
      <c r="C3922" s="1344"/>
      <c r="D3922" s="1344"/>
      <c r="E3922" s="1344"/>
      <c r="F3922" s="1344"/>
    </row>
    <row r="3923" spans="1:6" x14ac:dyDescent="0.3">
      <c r="A3923" s="214" t="s">
        <v>534</v>
      </c>
      <c r="B3923" s="91"/>
      <c r="C3923" s="552"/>
      <c r="D3923" s="552"/>
      <c r="E3923" s="552"/>
      <c r="F3923" s="552"/>
    </row>
    <row r="3924" spans="1:6" ht="21" x14ac:dyDescent="0.35">
      <c r="A3924" s="312" t="s">
        <v>454</v>
      </c>
      <c r="B3924" s="91"/>
      <c r="C3924" s="552"/>
      <c r="D3924" s="552"/>
      <c r="E3924" s="552"/>
      <c r="F3924" s="552"/>
    </row>
    <row r="3925" spans="1:6" ht="21" x14ac:dyDescent="0.35">
      <c r="A3925" s="312" t="s">
        <v>1961</v>
      </c>
      <c r="B3925" s="91"/>
      <c r="C3925" s="552"/>
      <c r="D3925" s="552"/>
      <c r="E3925" s="552"/>
      <c r="F3925" s="552"/>
    </row>
    <row r="3926" spans="1:6" x14ac:dyDescent="0.3">
      <c r="A3926" s="214" t="s">
        <v>908</v>
      </c>
      <c r="B3926" s="91"/>
      <c r="C3926" s="552"/>
      <c r="D3926" s="552"/>
      <c r="E3926" s="552"/>
      <c r="F3926" s="552"/>
    </row>
    <row r="3927" spans="1:6" x14ac:dyDescent="0.3">
      <c r="A3927" s="91" t="s">
        <v>2058</v>
      </c>
      <c r="B3927" s="587"/>
      <c r="C3927" s="587"/>
      <c r="D3927" s="587"/>
      <c r="E3927" s="91" t="s">
        <v>912</v>
      </c>
      <c r="F3927" s="587"/>
    </row>
    <row r="3928" spans="1:6" x14ac:dyDescent="0.3">
      <c r="A3928" s="91" t="s">
        <v>46</v>
      </c>
      <c r="B3928" s="587"/>
      <c r="C3928" s="587"/>
      <c r="D3928" s="587"/>
      <c r="E3928" s="587"/>
      <c r="F3928" s="587"/>
    </row>
    <row r="3929" spans="1:6" x14ac:dyDescent="0.3">
      <c r="A3929" s="216"/>
      <c r="B3929" s="588" t="s">
        <v>17</v>
      </c>
      <c r="C3929" s="1346" t="s">
        <v>416</v>
      </c>
      <c r="D3929" s="1347"/>
      <c r="E3929" s="1348"/>
      <c r="F3929" s="217"/>
    </row>
    <row r="3930" spans="1:6" x14ac:dyDescent="0.3">
      <c r="A3930" s="218" t="s">
        <v>47</v>
      </c>
      <c r="B3930" s="589" t="s">
        <v>113</v>
      </c>
      <c r="C3930" s="216" t="s">
        <v>114</v>
      </c>
      <c r="D3930" s="216" t="s">
        <v>115</v>
      </c>
      <c r="E3930" s="216" t="s">
        <v>116</v>
      </c>
      <c r="F3930" s="220" t="s">
        <v>48</v>
      </c>
    </row>
    <row r="3931" spans="1:6" x14ac:dyDescent="0.3">
      <c r="A3931" s="590"/>
      <c r="B3931" s="589" t="s">
        <v>188</v>
      </c>
      <c r="C3931" s="219" t="s">
        <v>117</v>
      </c>
      <c r="D3931" s="219" t="s">
        <v>118</v>
      </c>
      <c r="E3931" s="219" t="s">
        <v>119</v>
      </c>
      <c r="F3931" s="591"/>
    </row>
    <row r="3932" spans="1:6" ht="19.5" thickBot="1" x14ac:dyDescent="0.35">
      <c r="A3932" s="592" t="s">
        <v>540</v>
      </c>
      <c r="B3932" s="221">
        <v>8500</v>
      </c>
      <c r="C3932" s="221" t="s">
        <v>431</v>
      </c>
      <c r="D3932" s="221">
        <v>20000</v>
      </c>
      <c r="E3932" s="221" t="s">
        <v>431</v>
      </c>
      <c r="F3932" s="593"/>
    </row>
    <row r="3933" spans="1:6" ht="19.5" thickTop="1" x14ac:dyDescent="0.3">
      <c r="A3933" s="594" t="s">
        <v>541</v>
      </c>
      <c r="B3933" s="223">
        <v>5500</v>
      </c>
      <c r="C3933" s="223" t="s">
        <v>431</v>
      </c>
      <c r="D3933" s="223">
        <v>20000</v>
      </c>
      <c r="E3933" s="223" t="s">
        <v>431</v>
      </c>
      <c r="F3933" s="595" t="s">
        <v>431</v>
      </c>
    </row>
    <row r="3934" spans="1:6" x14ac:dyDescent="0.3">
      <c r="A3934" s="600" t="s">
        <v>902</v>
      </c>
      <c r="B3934" s="248">
        <v>5500</v>
      </c>
      <c r="C3934" s="248"/>
      <c r="D3934" s="248">
        <v>20000</v>
      </c>
      <c r="E3934" s="248"/>
      <c r="F3934" s="600" t="s">
        <v>909</v>
      </c>
    </row>
    <row r="3935" spans="1:6" x14ac:dyDescent="0.3">
      <c r="A3935" s="601" t="s">
        <v>903</v>
      </c>
      <c r="B3935" s="225"/>
      <c r="C3935" s="225"/>
      <c r="D3935" s="225"/>
      <c r="E3935" s="225"/>
      <c r="F3935" s="608" t="s">
        <v>910</v>
      </c>
    </row>
    <row r="3936" spans="1:6" x14ac:dyDescent="0.3">
      <c r="A3936" s="601"/>
      <c r="B3936" s="225"/>
      <c r="C3936" s="225"/>
      <c r="D3936" s="225"/>
      <c r="E3936" s="225"/>
      <c r="F3936" s="600" t="s">
        <v>911</v>
      </c>
    </row>
    <row r="3937" spans="1:6" x14ac:dyDescent="0.3">
      <c r="A3937" s="601"/>
      <c r="B3937" s="225"/>
      <c r="C3937" s="225"/>
      <c r="D3937" s="225"/>
      <c r="E3937" s="225"/>
      <c r="F3937" s="608" t="s">
        <v>1261</v>
      </c>
    </row>
    <row r="3938" spans="1:6" x14ac:dyDescent="0.3">
      <c r="A3938" s="601"/>
      <c r="B3938" s="232"/>
      <c r="C3938" s="232"/>
      <c r="D3938" s="232"/>
      <c r="E3938" s="232"/>
      <c r="F3938" s="601" t="s">
        <v>1256</v>
      </c>
    </row>
    <row r="3939" spans="1:6" x14ac:dyDescent="0.3">
      <c r="A3939" s="601"/>
      <c r="B3939" s="232"/>
      <c r="C3939" s="232"/>
      <c r="D3939" s="232"/>
      <c r="E3939" s="232"/>
      <c r="F3939" s="601" t="s">
        <v>1257</v>
      </c>
    </row>
    <row r="3940" spans="1:6" x14ac:dyDescent="0.3">
      <c r="A3940" s="601"/>
      <c r="B3940" s="232"/>
      <c r="C3940" s="232"/>
      <c r="D3940" s="232"/>
      <c r="E3940" s="232"/>
      <c r="F3940" s="601" t="s">
        <v>1259</v>
      </c>
    </row>
    <row r="3941" spans="1:6" x14ac:dyDescent="0.3">
      <c r="A3941" s="605"/>
      <c r="B3941" s="227"/>
      <c r="C3941" s="227"/>
      <c r="D3941" s="227"/>
      <c r="E3941" s="227"/>
      <c r="F3941" s="605" t="s">
        <v>881</v>
      </c>
    </row>
    <row r="3942" spans="1:6" x14ac:dyDescent="0.3">
      <c r="A3942" s="605"/>
      <c r="B3942" s="227"/>
      <c r="C3942" s="227"/>
      <c r="D3942" s="227"/>
      <c r="E3942" s="227"/>
      <c r="F3942" s="601" t="s">
        <v>1260</v>
      </c>
    </row>
    <row r="3943" spans="1:6" x14ac:dyDescent="0.3">
      <c r="A3943" s="605"/>
      <c r="B3943" s="227"/>
      <c r="C3943" s="227"/>
      <c r="D3943" s="227"/>
      <c r="E3943" s="227"/>
      <c r="F3943" s="601" t="s">
        <v>1258</v>
      </c>
    </row>
    <row r="3944" spans="1:6" x14ac:dyDescent="0.3">
      <c r="A3944" s="605"/>
      <c r="B3944" s="227"/>
      <c r="C3944" s="227"/>
      <c r="D3944" s="227"/>
      <c r="E3944" s="227"/>
      <c r="F3944" s="601" t="s">
        <v>1262</v>
      </c>
    </row>
    <row r="3945" spans="1:6" x14ac:dyDescent="0.3">
      <c r="A3945" s="599"/>
      <c r="B3945" s="227"/>
      <c r="C3945" s="227"/>
      <c r="D3945" s="228"/>
      <c r="E3945" s="228"/>
      <c r="F3945" s="601" t="s">
        <v>904</v>
      </c>
    </row>
    <row r="3946" spans="1:6" x14ac:dyDescent="0.3">
      <c r="A3946" s="604"/>
      <c r="B3946" s="229"/>
      <c r="C3946" s="229"/>
      <c r="D3946" s="287"/>
      <c r="E3946" s="287"/>
      <c r="F3946" s="695" t="s">
        <v>905</v>
      </c>
    </row>
    <row r="3947" spans="1:6" x14ac:dyDescent="0.3">
      <c r="A3947" s="594" t="s">
        <v>543</v>
      </c>
      <c r="B3947" s="224">
        <v>3000</v>
      </c>
      <c r="C3947" s="223"/>
      <c r="D3947" s="313" t="s">
        <v>839</v>
      </c>
      <c r="E3947" s="224"/>
      <c r="F3947" s="595" t="s">
        <v>431</v>
      </c>
    </row>
    <row r="3948" spans="1:6" x14ac:dyDescent="0.3">
      <c r="A3948" s="600" t="s">
        <v>906</v>
      </c>
      <c r="B3948" s="248">
        <v>3000</v>
      </c>
      <c r="C3948" s="248"/>
      <c r="D3948" s="247" t="s">
        <v>839</v>
      </c>
      <c r="E3948" s="248"/>
      <c r="F3948" s="600" t="s">
        <v>431</v>
      </c>
    </row>
    <row r="3949" spans="1:6" x14ac:dyDescent="0.3">
      <c r="A3949" s="601" t="s">
        <v>907</v>
      </c>
      <c r="B3949" s="232"/>
      <c r="C3949" s="232"/>
      <c r="D3949" s="225"/>
      <c r="E3949" s="232"/>
      <c r="F3949" s="601" t="s">
        <v>431</v>
      </c>
    </row>
    <row r="3950" spans="1:6" x14ac:dyDescent="0.3">
      <c r="A3950" s="601"/>
      <c r="B3950" s="232"/>
      <c r="C3950" s="232"/>
      <c r="D3950" s="232"/>
      <c r="E3950" s="232"/>
      <c r="F3950" s="601"/>
    </row>
    <row r="3951" spans="1:6" x14ac:dyDescent="0.3">
      <c r="A3951" s="599"/>
      <c r="B3951" s="227"/>
      <c r="C3951" s="227"/>
      <c r="D3951" s="228"/>
      <c r="E3951" s="228"/>
      <c r="F3951" s="597"/>
    </row>
    <row r="3952" spans="1:6" x14ac:dyDescent="0.3">
      <c r="A3952" s="599"/>
      <c r="B3952" s="227"/>
      <c r="C3952" s="227"/>
      <c r="D3952" s="228" t="s">
        <v>431</v>
      </c>
      <c r="E3952" s="228"/>
      <c r="F3952" s="597"/>
    </row>
    <row r="3953" spans="1:6" x14ac:dyDescent="0.3">
      <c r="A3953" s="599"/>
      <c r="B3953" s="227"/>
      <c r="C3953" s="227"/>
      <c r="D3953" s="228"/>
      <c r="E3953" s="228"/>
      <c r="F3953" s="601"/>
    </row>
    <row r="3954" spans="1:6" x14ac:dyDescent="0.3">
      <c r="A3954" s="599"/>
      <c r="B3954" s="227"/>
      <c r="C3954" s="227"/>
      <c r="D3954" s="228"/>
      <c r="E3954" s="228"/>
      <c r="F3954" s="602"/>
    </row>
    <row r="3955" spans="1:6" x14ac:dyDescent="0.3">
      <c r="A3955" s="233" t="s">
        <v>6</v>
      </c>
      <c r="B3955" s="234">
        <v>8500</v>
      </c>
      <c r="C3955" s="223" t="s">
        <v>431</v>
      </c>
      <c r="D3955" s="234">
        <v>20000</v>
      </c>
      <c r="E3955" s="223" t="s">
        <v>431</v>
      </c>
      <c r="F3955" s="603"/>
    </row>
    <row r="3956" spans="1:6" x14ac:dyDescent="0.3">
      <c r="A3956" s="552"/>
      <c r="B3956" s="239"/>
      <c r="C3956" s="249"/>
      <c r="D3956" s="239"/>
      <c r="E3956" s="249"/>
      <c r="F3956" s="91"/>
    </row>
    <row r="3957" spans="1:6" x14ac:dyDescent="0.3">
      <c r="A3957" s="552"/>
      <c r="B3957" s="239"/>
      <c r="C3957" s="249"/>
      <c r="D3957" s="239"/>
      <c r="E3957" s="249"/>
      <c r="F3957" s="91"/>
    </row>
    <row r="3958" spans="1:6" x14ac:dyDescent="0.3">
      <c r="A3958" s="552"/>
      <c r="B3958" s="239"/>
      <c r="C3958" s="249"/>
      <c r="D3958" s="239"/>
      <c r="E3958" s="249"/>
      <c r="F3958" s="91"/>
    </row>
    <row r="3959" spans="1:6" x14ac:dyDescent="0.3">
      <c r="A3959" s="552"/>
      <c r="B3959" s="239"/>
      <c r="C3959" s="249"/>
      <c r="D3959" s="239"/>
      <c r="E3959" s="249"/>
      <c r="F3959" s="91"/>
    </row>
    <row r="3960" spans="1:6" x14ac:dyDescent="0.3">
      <c r="A3960" s="742"/>
      <c r="B3960" s="239"/>
      <c r="C3960" s="249"/>
      <c r="D3960" s="239"/>
      <c r="E3960" s="249"/>
      <c r="F3960" s="91"/>
    </row>
    <row r="3961" spans="1:6" x14ac:dyDescent="0.3">
      <c r="A3961" s="742"/>
      <c r="B3961" s="239"/>
      <c r="C3961" s="249"/>
      <c r="D3961" s="239"/>
      <c r="E3961" s="249"/>
      <c r="F3961" s="91"/>
    </row>
    <row r="3962" spans="1:6" x14ac:dyDescent="0.3">
      <c r="A3962" s="742"/>
      <c r="B3962" s="239"/>
      <c r="C3962" s="249"/>
      <c r="D3962" s="239"/>
      <c r="E3962" s="249"/>
      <c r="F3962" s="91"/>
    </row>
    <row r="3963" spans="1:6" x14ac:dyDescent="0.3">
      <c r="A3963" s="742"/>
      <c r="B3963" s="239"/>
      <c r="C3963" s="249"/>
      <c r="D3963" s="239"/>
      <c r="E3963" s="249"/>
      <c r="F3963" s="91"/>
    </row>
    <row r="3964" spans="1:6" x14ac:dyDescent="0.3">
      <c r="A3964" s="742"/>
      <c r="B3964" s="239"/>
      <c r="C3964" s="249"/>
      <c r="D3964" s="239"/>
      <c r="E3964" s="249"/>
      <c r="F3964" s="91"/>
    </row>
    <row r="3965" spans="1:6" x14ac:dyDescent="0.3">
      <c r="A3965" s="742"/>
      <c r="B3965" s="239"/>
      <c r="C3965" s="249"/>
      <c r="D3965" s="239"/>
      <c r="E3965" s="249"/>
      <c r="F3965" s="91"/>
    </row>
    <row r="3966" spans="1:6" x14ac:dyDescent="0.3">
      <c r="A3966" s="742"/>
      <c r="B3966" s="239"/>
      <c r="C3966" s="249"/>
      <c r="D3966" s="239"/>
      <c r="E3966" s="249"/>
      <c r="F3966" s="91"/>
    </row>
    <row r="3967" spans="1:6" x14ac:dyDescent="0.3">
      <c r="A3967" s="742"/>
      <c r="B3967" s="239"/>
      <c r="C3967" s="249"/>
      <c r="D3967" s="239"/>
      <c r="E3967" s="249"/>
      <c r="F3967" s="91"/>
    </row>
    <row r="3968" spans="1:6" x14ac:dyDescent="0.3">
      <c r="A3968" s="742"/>
      <c r="B3968" s="239"/>
      <c r="C3968" s="249"/>
      <c r="D3968" s="239"/>
      <c r="E3968" s="249"/>
      <c r="F3968" s="91"/>
    </row>
    <row r="3969" spans="1:6" x14ac:dyDescent="0.3">
      <c r="A3969" s="742"/>
      <c r="B3969" s="239"/>
      <c r="C3969" s="249"/>
      <c r="D3969" s="239"/>
      <c r="E3969" s="249"/>
      <c r="F3969" s="91"/>
    </row>
    <row r="3970" spans="1:6" x14ac:dyDescent="0.3">
      <c r="A3970" s="1345" t="s">
        <v>127</v>
      </c>
      <c r="B3970" s="1345"/>
      <c r="C3970" s="1345"/>
      <c r="D3970" s="1345"/>
      <c r="E3970" s="1345"/>
      <c r="F3970" s="1345"/>
    </row>
    <row r="3971" spans="1:6" x14ac:dyDescent="0.3">
      <c r="A3971" s="1344" t="s">
        <v>415</v>
      </c>
      <c r="B3971" s="1344"/>
      <c r="C3971" s="1344"/>
      <c r="D3971" s="1344"/>
      <c r="E3971" s="1344"/>
      <c r="F3971" s="1344"/>
    </row>
    <row r="3972" spans="1:6" x14ac:dyDescent="0.3">
      <c r="A3972" s="1344" t="s">
        <v>45</v>
      </c>
      <c r="B3972" s="1344"/>
      <c r="C3972" s="1344"/>
      <c r="D3972" s="1344"/>
      <c r="E3972" s="1344"/>
      <c r="F3972" s="1344"/>
    </row>
    <row r="3973" spans="1:6" x14ac:dyDescent="0.3">
      <c r="A3973" s="214" t="s">
        <v>534</v>
      </c>
      <c r="B3973" s="91"/>
      <c r="C3973" s="552"/>
      <c r="D3973" s="552"/>
      <c r="E3973" s="552"/>
      <c r="F3973" s="552"/>
    </row>
    <row r="3974" spans="1:6" x14ac:dyDescent="0.3">
      <c r="A3974" s="314" t="s">
        <v>1270</v>
      </c>
      <c r="B3974" s="91"/>
      <c r="C3974" s="552"/>
      <c r="D3974" s="552"/>
      <c r="E3974" s="552"/>
      <c r="F3974" s="552"/>
    </row>
    <row r="3975" spans="1:6" x14ac:dyDescent="0.3">
      <c r="A3975" s="314" t="s">
        <v>1962</v>
      </c>
      <c r="B3975" s="91"/>
      <c r="C3975" s="552"/>
      <c r="D3975" s="552"/>
      <c r="E3975" s="552"/>
      <c r="F3975" s="552"/>
    </row>
    <row r="3976" spans="1:6" x14ac:dyDescent="0.3">
      <c r="A3976" s="214" t="s">
        <v>922</v>
      </c>
      <c r="B3976" s="91"/>
      <c r="C3976" s="552"/>
      <c r="D3976" s="552"/>
      <c r="E3976" s="552"/>
      <c r="F3976" s="552"/>
    </row>
    <row r="3977" spans="1:6" x14ac:dyDescent="0.3">
      <c r="A3977" s="91" t="s">
        <v>2059</v>
      </c>
      <c r="B3977" s="587"/>
      <c r="C3977" s="587"/>
      <c r="D3977" s="587"/>
      <c r="E3977" s="91" t="s">
        <v>921</v>
      </c>
      <c r="F3977" s="587"/>
    </row>
    <row r="3978" spans="1:6" x14ac:dyDescent="0.3">
      <c r="A3978" s="91" t="s">
        <v>46</v>
      </c>
      <c r="B3978" s="587"/>
      <c r="C3978" s="587"/>
      <c r="D3978" s="587"/>
      <c r="E3978" s="587"/>
      <c r="F3978" s="587"/>
    </row>
    <row r="3979" spans="1:6" x14ac:dyDescent="0.3">
      <c r="A3979" s="216"/>
      <c r="B3979" s="588" t="s">
        <v>17</v>
      </c>
      <c r="C3979" s="1346" t="s">
        <v>416</v>
      </c>
      <c r="D3979" s="1347"/>
      <c r="E3979" s="1348"/>
      <c r="F3979" s="217"/>
    </row>
    <row r="3980" spans="1:6" x14ac:dyDescent="0.3">
      <c r="A3980" s="218" t="s">
        <v>47</v>
      </c>
      <c r="B3980" s="589" t="s">
        <v>113</v>
      </c>
      <c r="C3980" s="216" t="s">
        <v>114</v>
      </c>
      <c r="D3980" s="216" t="s">
        <v>115</v>
      </c>
      <c r="E3980" s="216" t="s">
        <v>116</v>
      </c>
      <c r="F3980" s="220" t="s">
        <v>48</v>
      </c>
    </row>
    <row r="3981" spans="1:6" x14ac:dyDescent="0.3">
      <c r="A3981" s="590"/>
      <c r="B3981" s="589" t="s">
        <v>539</v>
      </c>
      <c r="C3981" s="219" t="s">
        <v>117</v>
      </c>
      <c r="D3981" s="219" t="s">
        <v>118</v>
      </c>
      <c r="E3981" s="219" t="s">
        <v>119</v>
      </c>
      <c r="F3981" s="591"/>
    </row>
    <row r="3982" spans="1:6" ht="19.5" thickBot="1" x14ac:dyDescent="0.35">
      <c r="A3982" s="592" t="s">
        <v>540</v>
      </c>
      <c r="B3982" s="221">
        <v>10000</v>
      </c>
      <c r="C3982" s="221" t="s">
        <v>431</v>
      </c>
      <c r="D3982" s="221">
        <v>15000</v>
      </c>
      <c r="E3982" s="221" t="s">
        <v>431</v>
      </c>
      <c r="F3982" s="593"/>
    </row>
    <row r="3983" spans="1:6" ht="19.5" thickTop="1" x14ac:dyDescent="0.3">
      <c r="A3983" s="594" t="s">
        <v>588</v>
      </c>
      <c r="B3983" s="222">
        <v>3600</v>
      </c>
      <c r="C3983" s="223"/>
      <c r="D3983" s="224">
        <v>1800</v>
      </c>
      <c r="E3983" s="224"/>
      <c r="F3983" s="595" t="s">
        <v>431</v>
      </c>
    </row>
    <row r="3984" spans="1:6" x14ac:dyDescent="0.3">
      <c r="A3984" s="596" t="s">
        <v>589</v>
      </c>
      <c r="B3984" s="225">
        <v>3600</v>
      </c>
      <c r="C3984" s="225"/>
      <c r="D3984" s="226">
        <v>1800</v>
      </c>
      <c r="E3984" s="226"/>
      <c r="F3984" s="597" t="s">
        <v>915</v>
      </c>
    </row>
    <row r="3985" spans="1:6" x14ac:dyDescent="0.3">
      <c r="A3985" s="598" t="s">
        <v>431</v>
      </c>
      <c r="B3985" s="227" t="s">
        <v>431</v>
      </c>
      <c r="C3985" s="227"/>
      <c r="D3985" s="228" t="s">
        <v>431</v>
      </c>
      <c r="E3985" s="228"/>
      <c r="F3985" s="597" t="s">
        <v>914</v>
      </c>
    </row>
    <row r="3986" spans="1:6" x14ac:dyDescent="0.3">
      <c r="A3986" s="599"/>
      <c r="B3986" s="227"/>
      <c r="C3986" s="227"/>
      <c r="D3986" s="228"/>
      <c r="E3986" s="228"/>
      <c r="F3986" s="597"/>
    </row>
    <row r="3987" spans="1:6" x14ac:dyDescent="0.3">
      <c r="A3987" s="594" t="s">
        <v>590</v>
      </c>
      <c r="B3987" s="223">
        <v>6400</v>
      </c>
      <c r="C3987" s="223" t="s">
        <v>431</v>
      </c>
      <c r="D3987" s="223">
        <v>13200</v>
      </c>
      <c r="E3987" s="223" t="s">
        <v>431</v>
      </c>
      <c r="F3987" s="595" t="s">
        <v>431</v>
      </c>
    </row>
    <row r="3988" spans="1:6" x14ac:dyDescent="0.3">
      <c r="A3988" s="617" t="s">
        <v>634</v>
      </c>
      <c r="B3988" s="248">
        <v>6400</v>
      </c>
      <c r="C3988" s="248"/>
      <c r="D3988" s="253">
        <v>13200</v>
      </c>
      <c r="E3988" s="253"/>
      <c r="F3988" s="600" t="s">
        <v>916</v>
      </c>
    </row>
    <row r="3989" spans="1:6" x14ac:dyDescent="0.3">
      <c r="A3989" s="598" t="s">
        <v>431</v>
      </c>
      <c r="B3989" s="232"/>
      <c r="C3989" s="232"/>
      <c r="D3989" s="257"/>
      <c r="E3989" s="257"/>
      <c r="F3989" s="601" t="s">
        <v>917</v>
      </c>
    </row>
    <row r="3990" spans="1:6" x14ac:dyDescent="0.3">
      <c r="A3990" s="599"/>
      <c r="B3990" s="227"/>
      <c r="C3990" s="227"/>
      <c r="D3990" s="228"/>
      <c r="E3990" s="228"/>
      <c r="F3990" s="605" t="s">
        <v>918</v>
      </c>
    </row>
    <row r="3991" spans="1:6" x14ac:dyDescent="0.3">
      <c r="A3991" s="599"/>
      <c r="B3991" s="227"/>
      <c r="C3991" s="227"/>
      <c r="D3991" s="228"/>
      <c r="E3991" s="228"/>
      <c r="F3991" s="605" t="s">
        <v>919</v>
      </c>
    </row>
    <row r="3992" spans="1:6" x14ac:dyDescent="0.3">
      <c r="A3992" s="599" t="s">
        <v>431</v>
      </c>
      <c r="B3992" s="227"/>
      <c r="C3992" s="227"/>
      <c r="D3992" s="228"/>
      <c r="E3992" s="228"/>
      <c r="F3992" s="605" t="s">
        <v>920</v>
      </c>
    </row>
    <row r="3993" spans="1:6" x14ac:dyDescent="0.3">
      <c r="A3993" s="599"/>
      <c r="B3993" s="227"/>
      <c r="C3993" s="227"/>
      <c r="D3993" s="228"/>
      <c r="E3993" s="228"/>
      <c r="F3993" s="602"/>
    </row>
    <row r="3994" spans="1:6" x14ac:dyDescent="0.3">
      <c r="A3994" s="233" t="s">
        <v>6</v>
      </c>
      <c r="B3994" s="234">
        <v>10000</v>
      </c>
      <c r="C3994" s="223" t="s">
        <v>431</v>
      </c>
      <c r="D3994" s="234">
        <v>15000</v>
      </c>
      <c r="E3994" s="223" t="s">
        <v>431</v>
      </c>
      <c r="F3994" s="603"/>
    </row>
    <row r="3995" spans="1:6" x14ac:dyDescent="0.3">
      <c r="A3995" s="552"/>
      <c r="B3995" s="239"/>
      <c r="C3995" s="249"/>
      <c r="D3995" s="239"/>
      <c r="E3995" s="249"/>
      <c r="F3995" s="91"/>
    </row>
    <row r="3996" spans="1:6" x14ac:dyDescent="0.3">
      <c r="A3996" s="552"/>
      <c r="B3996" s="239"/>
      <c r="C3996" s="249"/>
      <c r="D3996" s="239"/>
      <c r="E3996" s="249"/>
      <c r="F3996" s="91"/>
    </row>
    <row r="3997" spans="1:6" x14ac:dyDescent="0.3">
      <c r="A3997" s="552"/>
      <c r="B3997" s="239"/>
      <c r="C3997" s="249"/>
      <c r="D3997" s="239"/>
      <c r="E3997" s="249"/>
      <c r="F3997" s="91"/>
    </row>
    <row r="3998" spans="1:6" x14ac:dyDescent="0.3">
      <c r="A3998" s="552"/>
      <c r="B3998" s="239"/>
      <c r="C3998" s="249"/>
      <c r="D3998" s="239"/>
      <c r="E3998" s="249"/>
      <c r="F3998" s="91"/>
    </row>
    <row r="3999" spans="1:6" x14ac:dyDescent="0.3">
      <c r="A3999" s="552"/>
      <c r="B3999" s="239"/>
      <c r="C3999" s="249"/>
      <c r="D3999" s="239"/>
      <c r="E3999" s="249"/>
      <c r="F3999" s="91"/>
    </row>
    <row r="4000" spans="1:6" x14ac:dyDescent="0.3">
      <c r="A4000" s="742"/>
      <c r="B4000" s="239"/>
      <c r="C4000" s="249"/>
      <c r="D4000" s="239"/>
      <c r="E4000" s="249"/>
      <c r="F4000" s="91"/>
    </row>
    <row r="4001" spans="1:6" x14ac:dyDescent="0.3">
      <c r="A4001" s="742"/>
      <c r="B4001" s="239"/>
      <c r="C4001" s="249"/>
      <c r="D4001" s="239"/>
      <c r="E4001" s="249"/>
      <c r="F4001" s="91"/>
    </row>
    <row r="4002" spans="1:6" x14ac:dyDescent="0.3">
      <c r="A4002" s="742"/>
      <c r="B4002" s="239"/>
      <c r="C4002" s="249"/>
      <c r="D4002" s="239"/>
      <c r="E4002" s="249"/>
      <c r="F4002" s="91"/>
    </row>
    <row r="4003" spans="1:6" x14ac:dyDescent="0.3">
      <c r="A4003" s="742"/>
      <c r="B4003" s="239"/>
      <c r="C4003" s="249"/>
      <c r="D4003" s="239"/>
      <c r="E4003" s="249"/>
      <c r="F4003" s="91"/>
    </row>
    <row r="4004" spans="1:6" x14ac:dyDescent="0.3">
      <c r="A4004" s="742"/>
      <c r="B4004" s="239"/>
      <c r="C4004" s="249"/>
      <c r="D4004" s="239"/>
      <c r="E4004" s="249"/>
      <c r="F4004" s="91"/>
    </row>
    <row r="4005" spans="1:6" x14ac:dyDescent="0.3">
      <c r="A4005" s="742"/>
      <c r="B4005" s="239"/>
      <c r="C4005" s="249"/>
      <c r="D4005" s="239"/>
      <c r="E4005" s="249"/>
      <c r="F4005" s="91"/>
    </row>
    <row r="4006" spans="1:6" x14ac:dyDescent="0.3">
      <c r="A4006" s="984"/>
      <c r="B4006" s="239"/>
      <c r="C4006" s="249"/>
      <c r="D4006" s="239"/>
      <c r="E4006" s="249"/>
      <c r="F4006" s="91"/>
    </row>
    <row r="4007" spans="1:6" x14ac:dyDescent="0.3">
      <c r="A4007" s="984"/>
      <c r="B4007" s="239"/>
      <c r="C4007" s="249"/>
      <c r="D4007" s="239"/>
      <c r="E4007" s="249"/>
      <c r="F4007" s="91"/>
    </row>
    <row r="4008" spans="1:6" x14ac:dyDescent="0.3">
      <c r="A4008" s="984"/>
      <c r="B4008" s="239"/>
      <c r="C4008" s="249"/>
      <c r="D4008" s="239"/>
      <c r="E4008" s="249"/>
      <c r="F4008" s="91"/>
    </row>
    <row r="4009" spans="1:6" x14ac:dyDescent="0.3">
      <c r="A4009" s="984"/>
      <c r="B4009" s="239"/>
      <c r="C4009" s="249"/>
      <c r="D4009" s="239"/>
      <c r="E4009" s="249"/>
      <c r="F4009" s="91"/>
    </row>
    <row r="4010" spans="1:6" x14ac:dyDescent="0.3">
      <c r="A4010" s="984"/>
      <c r="B4010" s="239"/>
      <c r="C4010" s="249"/>
      <c r="D4010" s="239"/>
      <c r="E4010" s="249"/>
      <c r="F4010" s="91"/>
    </row>
    <row r="4011" spans="1:6" x14ac:dyDescent="0.3">
      <c r="A4011" s="984"/>
      <c r="B4011" s="239"/>
      <c r="C4011" s="249"/>
      <c r="D4011" s="239"/>
      <c r="E4011" s="249"/>
      <c r="F4011" s="91"/>
    </row>
    <row r="4012" spans="1:6" x14ac:dyDescent="0.3">
      <c r="A4012" s="742"/>
      <c r="B4012" s="239"/>
      <c r="C4012" s="249"/>
      <c r="D4012" s="239"/>
      <c r="E4012" s="249"/>
      <c r="F4012" s="91"/>
    </row>
    <row r="4013" spans="1:6" x14ac:dyDescent="0.3">
      <c r="A4013" s="984"/>
      <c r="B4013" s="239"/>
      <c r="C4013" s="249"/>
      <c r="D4013" s="239"/>
      <c r="E4013" s="249"/>
      <c r="F4013" s="91"/>
    </row>
    <row r="4014" spans="1:6" x14ac:dyDescent="0.3">
      <c r="A4014" s="984"/>
      <c r="B4014" s="239"/>
      <c r="C4014" s="249"/>
      <c r="D4014" s="239"/>
      <c r="E4014" s="249"/>
      <c r="F4014" s="91"/>
    </row>
    <row r="4015" spans="1:6" x14ac:dyDescent="0.3">
      <c r="A4015" s="742"/>
      <c r="B4015" s="239"/>
      <c r="C4015" s="249"/>
      <c r="D4015" s="239"/>
      <c r="E4015" s="249"/>
      <c r="F4015" s="91"/>
    </row>
    <row r="4016" spans="1:6" x14ac:dyDescent="0.3">
      <c r="A4016" s="742"/>
      <c r="B4016" s="239"/>
      <c r="C4016" s="249"/>
      <c r="D4016" s="239"/>
      <c r="E4016" s="249"/>
      <c r="F4016" s="91"/>
    </row>
    <row r="4017" spans="1:6" x14ac:dyDescent="0.3">
      <c r="A4017" s="742"/>
      <c r="B4017" s="239"/>
      <c r="C4017" s="249"/>
      <c r="D4017" s="239"/>
      <c r="E4017" s="249"/>
      <c r="F4017" s="91"/>
    </row>
    <row r="4018" spans="1:6" x14ac:dyDescent="0.3">
      <c r="A4018" s="742"/>
      <c r="B4018" s="239"/>
      <c r="C4018" s="249"/>
      <c r="D4018" s="239"/>
      <c r="E4018" s="249"/>
      <c r="F4018" s="91"/>
    </row>
    <row r="4019" spans="1:6" x14ac:dyDescent="0.3">
      <c r="A4019" s="742"/>
      <c r="B4019" s="239"/>
      <c r="C4019" s="249"/>
      <c r="D4019" s="239"/>
      <c r="E4019" s="249"/>
      <c r="F4019" s="91"/>
    </row>
    <row r="4020" spans="1:6" x14ac:dyDescent="0.3">
      <c r="A4020" s="1345" t="s">
        <v>127</v>
      </c>
      <c r="B4020" s="1345"/>
      <c r="C4020" s="1345"/>
      <c r="D4020" s="1345"/>
      <c r="E4020" s="1345"/>
      <c r="F4020" s="1345"/>
    </row>
    <row r="4021" spans="1:6" x14ac:dyDescent="0.3">
      <c r="A4021" s="1344" t="s">
        <v>415</v>
      </c>
      <c r="B4021" s="1344"/>
      <c r="C4021" s="1344"/>
      <c r="D4021" s="1344"/>
      <c r="E4021" s="1344"/>
      <c r="F4021" s="1344"/>
    </row>
    <row r="4022" spans="1:6" x14ac:dyDescent="0.3">
      <c r="A4022" s="1344" t="s">
        <v>45</v>
      </c>
      <c r="B4022" s="1344"/>
      <c r="C4022" s="1344"/>
      <c r="D4022" s="1344"/>
      <c r="E4022" s="1344"/>
      <c r="F4022" s="1344"/>
    </row>
    <row r="4023" spans="1:6" x14ac:dyDescent="0.3">
      <c r="A4023" s="214" t="s">
        <v>534</v>
      </c>
      <c r="B4023" s="91"/>
      <c r="C4023" s="552"/>
      <c r="D4023" s="552"/>
      <c r="E4023" s="552"/>
      <c r="F4023" s="552"/>
    </row>
    <row r="4024" spans="1:6" x14ac:dyDescent="0.3">
      <c r="A4024" s="314" t="s">
        <v>498</v>
      </c>
      <c r="B4024" s="91"/>
      <c r="C4024" s="552"/>
      <c r="D4024" s="552"/>
      <c r="E4024" s="552"/>
      <c r="F4024" s="552"/>
    </row>
    <row r="4025" spans="1:6" x14ac:dyDescent="0.3">
      <c r="A4025" s="314" t="s">
        <v>499</v>
      </c>
      <c r="B4025" s="91"/>
      <c r="C4025" s="552"/>
      <c r="D4025" s="552"/>
      <c r="E4025" s="552"/>
      <c r="F4025" s="552"/>
    </row>
    <row r="4026" spans="1:6" x14ac:dyDescent="0.3">
      <c r="A4026" s="214" t="s">
        <v>924</v>
      </c>
      <c r="B4026" s="91"/>
      <c r="C4026" s="552"/>
      <c r="D4026" s="552"/>
      <c r="E4026" s="552"/>
      <c r="F4026" s="552"/>
    </row>
    <row r="4027" spans="1:6" x14ac:dyDescent="0.3">
      <c r="A4027" s="91" t="s">
        <v>2060</v>
      </c>
      <c r="B4027" s="587"/>
      <c r="C4027" s="587"/>
      <c r="D4027" s="587"/>
      <c r="E4027" s="91" t="s">
        <v>968</v>
      </c>
      <c r="F4027" s="587"/>
    </row>
    <row r="4028" spans="1:6" x14ac:dyDescent="0.3">
      <c r="A4028" s="91" t="s">
        <v>46</v>
      </c>
      <c r="B4028" s="587"/>
      <c r="C4028" s="587"/>
      <c r="D4028" s="587"/>
      <c r="E4028" s="587"/>
      <c r="F4028" s="587"/>
    </row>
    <row r="4029" spans="1:6" x14ac:dyDescent="0.3">
      <c r="A4029" s="216"/>
      <c r="B4029" s="588" t="s">
        <v>17</v>
      </c>
      <c r="C4029" s="1346" t="s">
        <v>416</v>
      </c>
      <c r="D4029" s="1347"/>
      <c r="E4029" s="1348"/>
      <c r="F4029" s="217"/>
    </row>
    <row r="4030" spans="1:6" x14ac:dyDescent="0.3">
      <c r="A4030" s="218" t="s">
        <v>47</v>
      </c>
      <c r="B4030" s="589" t="s">
        <v>113</v>
      </c>
      <c r="C4030" s="216" t="s">
        <v>114</v>
      </c>
      <c r="D4030" s="216" t="s">
        <v>115</v>
      </c>
      <c r="E4030" s="216" t="s">
        <v>116</v>
      </c>
      <c r="F4030" s="220" t="s">
        <v>48</v>
      </c>
    </row>
    <row r="4031" spans="1:6" x14ac:dyDescent="0.3">
      <c r="A4031" s="590"/>
      <c r="B4031" s="589" t="s">
        <v>188</v>
      </c>
      <c r="C4031" s="219" t="s">
        <v>117</v>
      </c>
      <c r="D4031" s="219" t="s">
        <v>118</v>
      </c>
      <c r="E4031" s="219" t="s">
        <v>119</v>
      </c>
      <c r="F4031" s="591"/>
    </row>
    <row r="4032" spans="1:6" ht="19.5" thickBot="1" x14ac:dyDescent="0.35">
      <c r="A4032" s="592" t="s">
        <v>540</v>
      </c>
      <c r="B4032" s="221">
        <v>24465</v>
      </c>
      <c r="C4032" s="221" t="s">
        <v>431</v>
      </c>
      <c r="D4032" s="221"/>
      <c r="E4032" s="221">
        <v>35000</v>
      </c>
      <c r="F4032" s="593"/>
    </row>
    <row r="4033" spans="1:6" ht="19.5" thickTop="1" x14ac:dyDescent="0.3">
      <c r="A4033" s="594" t="s">
        <v>588</v>
      </c>
      <c r="B4033" s="222">
        <v>1200</v>
      </c>
      <c r="C4033" s="223"/>
      <c r="D4033" s="224"/>
      <c r="E4033" s="224">
        <v>3600</v>
      </c>
      <c r="F4033" s="595" t="s">
        <v>431</v>
      </c>
    </row>
    <row r="4034" spans="1:6" x14ac:dyDescent="0.3">
      <c r="A4034" s="596" t="s">
        <v>589</v>
      </c>
      <c r="B4034" s="225">
        <v>1200</v>
      </c>
      <c r="C4034" s="225"/>
      <c r="D4034" s="226"/>
      <c r="E4034" s="226">
        <v>3600</v>
      </c>
      <c r="F4034" s="597" t="s">
        <v>969</v>
      </c>
    </row>
    <row r="4035" spans="1:6" x14ac:dyDescent="0.3">
      <c r="A4035" s="598" t="s">
        <v>431</v>
      </c>
      <c r="B4035" s="227" t="s">
        <v>431</v>
      </c>
      <c r="C4035" s="227"/>
      <c r="D4035" s="228"/>
      <c r="E4035" s="228" t="s">
        <v>431</v>
      </c>
      <c r="F4035" s="597" t="s">
        <v>971</v>
      </c>
    </row>
    <row r="4036" spans="1:6" x14ac:dyDescent="0.3">
      <c r="A4036" s="599"/>
      <c r="B4036" s="227"/>
      <c r="C4036" s="227"/>
      <c r="D4036" s="228"/>
      <c r="E4036" s="228"/>
      <c r="F4036" s="597" t="s">
        <v>431</v>
      </c>
    </row>
    <row r="4037" spans="1:6" x14ac:dyDescent="0.3">
      <c r="A4037" s="594" t="s">
        <v>590</v>
      </c>
      <c r="B4037" s="223">
        <v>9675</v>
      </c>
      <c r="C4037" s="223" t="s">
        <v>431</v>
      </c>
      <c r="D4037" s="223"/>
      <c r="E4037" s="223">
        <v>13750</v>
      </c>
      <c r="F4037" s="595" t="s">
        <v>431</v>
      </c>
    </row>
    <row r="4038" spans="1:6" x14ac:dyDescent="0.3">
      <c r="A4038" s="599" t="s">
        <v>781</v>
      </c>
      <c r="B4038" s="227">
        <v>9675</v>
      </c>
      <c r="C4038" s="227"/>
      <c r="D4038" s="228"/>
      <c r="E4038" s="228">
        <v>13750</v>
      </c>
      <c r="F4038" s="597" t="s">
        <v>964</v>
      </c>
    </row>
    <row r="4039" spans="1:6" x14ac:dyDescent="0.3">
      <c r="A4039" s="599"/>
      <c r="B4039" s="232"/>
      <c r="C4039" s="227"/>
      <c r="D4039" s="228"/>
      <c r="E4039" s="228"/>
      <c r="F4039" s="597" t="s">
        <v>972</v>
      </c>
    </row>
    <row r="4040" spans="1:6" x14ac:dyDescent="0.3">
      <c r="A4040" s="599"/>
      <c r="B4040" s="227"/>
      <c r="C4040" s="227"/>
      <c r="D4040" s="228"/>
      <c r="E4040" s="228"/>
      <c r="F4040" s="591" t="s">
        <v>965</v>
      </c>
    </row>
    <row r="4041" spans="1:6" x14ac:dyDescent="0.3">
      <c r="A4041" s="594" t="s">
        <v>596</v>
      </c>
      <c r="B4041" s="223">
        <v>13590</v>
      </c>
      <c r="C4041" s="223"/>
      <c r="D4041" s="224"/>
      <c r="E4041" s="224">
        <v>17650</v>
      </c>
      <c r="F4041" s="595" t="s">
        <v>431</v>
      </c>
    </row>
    <row r="4042" spans="1:6" x14ac:dyDescent="0.3">
      <c r="A4042" s="590" t="s">
        <v>966</v>
      </c>
      <c r="B4042" s="230">
        <v>13590</v>
      </c>
      <c r="C4042" s="230"/>
      <c r="D4042" s="231"/>
      <c r="E4042" s="231">
        <v>17650</v>
      </c>
      <c r="F4042" s="597" t="s">
        <v>967</v>
      </c>
    </row>
    <row r="4043" spans="1:6" x14ac:dyDescent="0.3">
      <c r="A4043" s="599"/>
      <c r="B4043" s="227"/>
      <c r="C4043" s="227"/>
      <c r="D4043" s="228"/>
      <c r="E4043" s="228"/>
      <c r="F4043" s="597" t="s">
        <v>970</v>
      </c>
    </row>
    <row r="4044" spans="1:6" x14ac:dyDescent="0.3">
      <c r="A4044" s="599"/>
      <c r="B4044" s="227"/>
      <c r="C4044" s="227"/>
      <c r="D4044" s="228"/>
      <c r="E4044" s="228"/>
      <c r="F4044" s="597"/>
    </row>
    <row r="4045" spans="1:6" x14ac:dyDescent="0.3">
      <c r="A4045" s="599"/>
      <c r="B4045" s="227"/>
      <c r="C4045" s="227"/>
      <c r="D4045" s="228"/>
      <c r="E4045" s="228"/>
      <c r="F4045" s="597"/>
    </row>
    <row r="4046" spans="1:6" x14ac:dyDescent="0.3">
      <c r="A4046" s="599"/>
      <c r="B4046" s="227"/>
      <c r="C4046" s="227"/>
      <c r="D4046" s="228"/>
      <c r="E4046" s="228"/>
      <c r="F4046" s="597"/>
    </row>
    <row r="4047" spans="1:6" x14ac:dyDescent="0.3">
      <c r="A4047" s="599"/>
      <c r="B4047" s="227"/>
      <c r="C4047" s="227"/>
      <c r="D4047" s="228"/>
      <c r="E4047" s="228"/>
      <c r="F4047" s="601"/>
    </row>
    <row r="4048" spans="1:6" x14ac:dyDescent="0.3">
      <c r="A4048" s="599"/>
      <c r="B4048" s="227" t="s">
        <v>431</v>
      </c>
      <c r="C4048" s="227"/>
      <c r="D4048" s="228"/>
      <c r="E4048" s="228" t="s">
        <v>431</v>
      </c>
      <c r="F4048" s="601"/>
    </row>
    <row r="4049" spans="1:6" x14ac:dyDescent="0.3">
      <c r="A4049" s="599"/>
      <c r="B4049" s="227"/>
      <c r="C4049" s="227"/>
      <c r="D4049" s="228"/>
      <c r="E4049" s="228"/>
      <c r="F4049" s="601"/>
    </row>
    <row r="4050" spans="1:6" x14ac:dyDescent="0.3">
      <c r="A4050" s="599"/>
      <c r="B4050" s="227"/>
      <c r="C4050" s="227"/>
      <c r="D4050" s="228"/>
      <c r="E4050" s="228"/>
      <c r="F4050" s="602"/>
    </row>
    <row r="4051" spans="1:6" x14ac:dyDescent="0.3">
      <c r="A4051" s="233" t="s">
        <v>6</v>
      </c>
      <c r="B4051" s="234">
        <v>24465</v>
      </c>
      <c r="C4051" s="223" t="s">
        <v>431</v>
      </c>
      <c r="D4051" s="234"/>
      <c r="E4051" s="234">
        <v>35000</v>
      </c>
      <c r="F4051" s="603"/>
    </row>
    <row r="4052" spans="1:6" x14ac:dyDescent="0.3">
      <c r="A4052" s="552"/>
      <c r="B4052" s="239"/>
      <c r="C4052" s="249"/>
      <c r="D4052" s="239"/>
      <c r="E4052" s="239"/>
      <c r="F4052" s="91"/>
    </row>
    <row r="4053" spans="1:6" x14ac:dyDescent="0.3">
      <c r="A4053" s="552"/>
      <c r="B4053" s="239"/>
      <c r="C4053" s="249"/>
      <c r="D4053" s="239"/>
      <c r="E4053" s="239"/>
      <c r="F4053" s="91"/>
    </row>
    <row r="4054" spans="1:6" x14ac:dyDescent="0.3">
      <c r="A4054" s="552"/>
      <c r="B4054" s="239"/>
      <c r="C4054" s="249"/>
      <c r="D4054" s="239"/>
      <c r="E4054" s="239"/>
      <c r="F4054" s="91"/>
    </row>
    <row r="4055" spans="1:6" x14ac:dyDescent="0.3">
      <c r="A4055" s="889"/>
      <c r="B4055" s="239"/>
      <c r="C4055" s="249"/>
      <c r="D4055" s="239"/>
      <c r="E4055" s="239"/>
      <c r="F4055" s="91"/>
    </row>
    <row r="4056" spans="1:6" x14ac:dyDescent="0.3">
      <c r="A4056" s="889"/>
      <c r="B4056" s="239"/>
      <c r="C4056" s="249"/>
      <c r="D4056" s="239"/>
      <c r="E4056" s="239"/>
      <c r="F4056" s="91"/>
    </row>
    <row r="4057" spans="1:6" x14ac:dyDescent="0.3">
      <c r="A4057" s="889"/>
      <c r="B4057" s="239"/>
      <c r="C4057" s="249"/>
      <c r="D4057" s="239"/>
      <c r="E4057" s="239"/>
      <c r="F4057" s="91"/>
    </row>
    <row r="4058" spans="1:6" x14ac:dyDescent="0.3">
      <c r="A4058" s="889"/>
      <c r="B4058" s="239"/>
      <c r="C4058" s="249"/>
      <c r="D4058" s="239"/>
      <c r="E4058" s="239"/>
      <c r="F4058" s="91"/>
    </row>
    <row r="4059" spans="1:6" x14ac:dyDescent="0.3">
      <c r="A4059" s="889"/>
      <c r="B4059" s="239"/>
      <c r="C4059" s="249"/>
      <c r="D4059" s="239"/>
      <c r="E4059" s="239"/>
      <c r="F4059" s="91"/>
    </row>
    <row r="4060" spans="1:6" x14ac:dyDescent="0.3">
      <c r="A4060" s="889"/>
      <c r="B4060" s="239"/>
      <c r="C4060" s="249"/>
      <c r="D4060" s="239"/>
      <c r="E4060" s="239"/>
      <c r="F4060" s="91"/>
    </row>
    <row r="4061" spans="1:6" x14ac:dyDescent="0.3">
      <c r="A4061" s="889"/>
      <c r="B4061" s="239"/>
      <c r="C4061" s="249"/>
      <c r="D4061" s="239"/>
      <c r="E4061" s="239"/>
      <c r="F4061" s="91"/>
    </row>
    <row r="4062" spans="1:6" x14ac:dyDescent="0.3">
      <c r="A4062" s="889"/>
      <c r="B4062" s="239"/>
      <c r="C4062" s="249"/>
      <c r="D4062" s="239"/>
      <c r="E4062" s="239"/>
      <c r="F4062" s="91"/>
    </row>
    <row r="4063" spans="1:6" x14ac:dyDescent="0.3">
      <c r="A4063" s="889"/>
      <c r="B4063" s="239"/>
      <c r="C4063" s="249"/>
      <c r="D4063" s="239"/>
      <c r="E4063" s="239"/>
      <c r="F4063" s="91"/>
    </row>
    <row r="4064" spans="1:6" x14ac:dyDescent="0.3">
      <c r="A4064" s="889"/>
      <c r="B4064" s="239"/>
      <c r="C4064" s="249"/>
      <c r="D4064" s="239"/>
      <c r="E4064" s="239"/>
      <c r="F4064" s="91"/>
    </row>
    <row r="4065" spans="1:6" x14ac:dyDescent="0.3">
      <c r="A4065" s="889"/>
      <c r="B4065" s="239"/>
      <c r="C4065" s="249"/>
      <c r="D4065" s="239"/>
      <c r="E4065" s="239"/>
      <c r="F4065" s="91"/>
    </row>
    <row r="4066" spans="1:6" x14ac:dyDescent="0.3">
      <c r="A4066" s="889"/>
      <c r="B4066" s="239"/>
      <c r="C4066" s="249"/>
      <c r="D4066" s="239"/>
      <c r="E4066" s="239"/>
      <c r="F4066" s="91"/>
    </row>
    <row r="4067" spans="1:6" x14ac:dyDescent="0.3">
      <c r="A4067" s="552"/>
      <c r="B4067" s="239"/>
      <c r="C4067" s="249"/>
      <c r="D4067" s="239"/>
      <c r="E4067" s="239"/>
      <c r="F4067" s="91"/>
    </row>
    <row r="4068" spans="1:6" x14ac:dyDescent="0.3">
      <c r="A4068" s="552"/>
      <c r="B4068" s="239"/>
      <c r="C4068" s="249"/>
      <c r="D4068" s="239"/>
      <c r="E4068" s="239"/>
      <c r="F4068" s="91"/>
    </row>
    <row r="4069" spans="1:6" x14ac:dyDescent="0.3">
      <c r="A4069" s="837"/>
      <c r="B4069" s="239"/>
      <c r="C4069" s="249"/>
      <c r="D4069" s="239"/>
      <c r="E4069" s="239"/>
      <c r="F4069" s="91"/>
    </row>
    <row r="4070" spans="1:6" x14ac:dyDescent="0.3">
      <c r="A4070" s="1345" t="s">
        <v>127</v>
      </c>
      <c r="B4070" s="1345"/>
      <c r="C4070" s="1345"/>
      <c r="D4070" s="1345"/>
      <c r="E4070" s="1345"/>
      <c r="F4070" s="1345"/>
    </row>
    <row r="4071" spans="1:6" x14ac:dyDescent="0.3">
      <c r="A4071" s="1344" t="s">
        <v>415</v>
      </c>
      <c r="B4071" s="1344"/>
      <c r="C4071" s="1344"/>
      <c r="D4071" s="1344"/>
      <c r="E4071" s="1344"/>
      <c r="F4071" s="1344"/>
    </row>
    <row r="4072" spans="1:6" x14ac:dyDescent="0.3">
      <c r="A4072" s="1344" t="s">
        <v>45</v>
      </c>
      <c r="B4072" s="1344"/>
      <c r="C4072" s="1344"/>
      <c r="D4072" s="1344"/>
      <c r="E4072" s="1344"/>
      <c r="F4072" s="1344"/>
    </row>
    <row r="4073" spans="1:6" x14ac:dyDescent="0.3">
      <c r="A4073" s="214" t="s">
        <v>534</v>
      </c>
      <c r="B4073" s="91"/>
      <c r="C4073" s="837"/>
      <c r="D4073" s="837"/>
      <c r="E4073" s="837"/>
      <c r="F4073" s="837"/>
    </row>
    <row r="4074" spans="1:6" x14ac:dyDescent="0.3">
      <c r="A4074" s="214" t="s">
        <v>535</v>
      </c>
      <c r="B4074" s="91"/>
      <c r="C4074" s="837"/>
      <c r="D4074" s="837"/>
      <c r="E4074" s="837"/>
      <c r="F4074" s="837"/>
    </row>
    <row r="4075" spans="1:6" x14ac:dyDescent="0.3">
      <c r="A4075" s="214" t="s">
        <v>536</v>
      </c>
      <c r="B4075" s="91"/>
      <c r="C4075" s="837"/>
      <c r="D4075" s="837"/>
      <c r="E4075" s="837"/>
      <c r="F4075" s="837"/>
    </row>
    <row r="4076" spans="1:6" x14ac:dyDescent="0.3">
      <c r="A4076" s="214" t="s">
        <v>1991</v>
      </c>
      <c r="B4076" s="91"/>
      <c r="C4076" s="837"/>
      <c r="D4076" s="837"/>
      <c r="E4076" s="837"/>
      <c r="F4076" s="837"/>
    </row>
    <row r="4077" spans="1:6" x14ac:dyDescent="0.3">
      <c r="A4077" s="91" t="s">
        <v>2061</v>
      </c>
      <c r="B4077" s="587"/>
      <c r="C4077" s="587"/>
      <c r="D4077" s="587"/>
      <c r="E4077" s="91" t="s">
        <v>995</v>
      </c>
      <c r="F4077" s="587"/>
    </row>
    <row r="4078" spans="1:6" x14ac:dyDescent="0.3">
      <c r="A4078" s="91" t="s">
        <v>46</v>
      </c>
      <c r="B4078" s="587"/>
      <c r="C4078" s="587"/>
      <c r="D4078" s="587"/>
      <c r="E4078" s="587"/>
      <c r="F4078" s="587"/>
    </row>
    <row r="4079" spans="1:6" x14ac:dyDescent="0.3">
      <c r="A4079" s="216"/>
      <c r="B4079" s="588" t="s">
        <v>17</v>
      </c>
      <c r="C4079" s="1346" t="s">
        <v>416</v>
      </c>
      <c r="D4079" s="1347"/>
      <c r="E4079" s="1348"/>
      <c r="F4079" s="217"/>
    </row>
    <row r="4080" spans="1:6" x14ac:dyDescent="0.3">
      <c r="A4080" s="218" t="s">
        <v>47</v>
      </c>
      <c r="B4080" s="589" t="s">
        <v>113</v>
      </c>
      <c r="C4080" s="216" t="s">
        <v>114</v>
      </c>
      <c r="D4080" s="216" t="s">
        <v>115</v>
      </c>
      <c r="E4080" s="216" t="s">
        <v>116</v>
      </c>
      <c r="F4080" s="220" t="s">
        <v>48</v>
      </c>
    </row>
    <row r="4081" spans="1:6" x14ac:dyDescent="0.3">
      <c r="A4081" s="590"/>
      <c r="B4081" s="589" t="s">
        <v>188</v>
      </c>
      <c r="C4081" s="219" t="s">
        <v>117</v>
      </c>
      <c r="D4081" s="219" t="s">
        <v>118</v>
      </c>
      <c r="E4081" s="219" t="s">
        <v>119</v>
      </c>
      <c r="F4081" s="591"/>
    </row>
    <row r="4082" spans="1:6" ht="19.5" thickBot="1" x14ac:dyDescent="0.35">
      <c r="A4082" s="592" t="s">
        <v>540</v>
      </c>
      <c r="B4082" s="646">
        <v>19044.48</v>
      </c>
      <c r="C4082" s="221" t="s">
        <v>431</v>
      </c>
      <c r="D4082" s="221"/>
      <c r="E4082" s="221">
        <v>35000</v>
      </c>
      <c r="F4082" s="593"/>
    </row>
    <row r="4083" spans="1:6" ht="19.5" thickTop="1" x14ac:dyDescent="0.3">
      <c r="A4083" s="594" t="s">
        <v>588</v>
      </c>
      <c r="B4083" s="222"/>
      <c r="C4083" s="223"/>
      <c r="D4083" s="224"/>
      <c r="E4083" s="224">
        <v>3600</v>
      </c>
      <c r="F4083" s="595" t="s">
        <v>431</v>
      </c>
    </row>
    <row r="4084" spans="1:6" x14ac:dyDescent="0.3">
      <c r="A4084" s="596" t="s">
        <v>589</v>
      </c>
      <c r="B4084" s="225">
        <v>1200</v>
      </c>
      <c r="C4084" s="225"/>
      <c r="D4084" s="226"/>
      <c r="E4084" s="226">
        <v>3600</v>
      </c>
      <c r="F4084" s="597" t="s">
        <v>991</v>
      </c>
    </row>
    <row r="4085" spans="1:6" x14ac:dyDescent="0.3">
      <c r="A4085" s="598" t="s">
        <v>431</v>
      </c>
      <c r="B4085" s="227" t="s">
        <v>431</v>
      </c>
      <c r="C4085" s="227"/>
      <c r="D4085" s="228"/>
      <c r="E4085" s="228" t="s">
        <v>431</v>
      </c>
      <c r="F4085" s="597" t="s">
        <v>993</v>
      </c>
    </row>
    <row r="4086" spans="1:6" x14ac:dyDescent="0.3">
      <c r="A4086" s="599"/>
      <c r="B4086" s="227"/>
      <c r="C4086" s="227"/>
      <c r="D4086" s="228"/>
      <c r="E4086" s="228"/>
      <c r="F4086" s="597" t="s">
        <v>431</v>
      </c>
    </row>
    <row r="4087" spans="1:6" x14ac:dyDescent="0.3">
      <c r="A4087" s="594" t="s">
        <v>590</v>
      </c>
      <c r="B4087" s="223">
        <v>4225</v>
      </c>
      <c r="C4087" s="223" t="s">
        <v>431</v>
      </c>
      <c r="D4087" s="223"/>
      <c r="E4087" s="223">
        <v>13750</v>
      </c>
      <c r="F4087" s="595" t="s">
        <v>431</v>
      </c>
    </row>
    <row r="4088" spans="1:6" x14ac:dyDescent="0.3">
      <c r="A4088" s="599" t="s">
        <v>781</v>
      </c>
      <c r="B4088" s="227">
        <v>4225</v>
      </c>
      <c r="C4088" s="227"/>
      <c r="D4088" s="228"/>
      <c r="E4088" s="228">
        <v>13750</v>
      </c>
      <c r="F4088" s="597" t="s">
        <v>994</v>
      </c>
    </row>
    <row r="4089" spans="1:6" x14ac:dyDescent="0.3">
      <c r="A4089" s="599"/>
      <c r="B4089" s="227"/>
      <c r="C4089" s="227"/>
      <c r="D4089" s="228"/>
      <c r="E4089" s="228"/>
      <c r="F4089" s="597" t="s">
        <v>992</v>
      </c>
    </row>
    <row r="4090" spans="1:6" x14ac:dyDescent="0.3">
      <c r="A4090" s="599"/>
      <c r="B4090" s="229"/>
      <c r="C4090" s="227"/>
      <c r="D4090" s="228"/>
      <c r="E4090" s="228"/>
      <c r="F4090" s="591" t="s">
        <v>965</v>
      </c>
    </row>
    <row r="4091" spans="1:6" x14ac:dyDescent="0.3">
      <c r="A4091" s="594" t="s">
        <v>596</v>
      </c>
      <c r="B4091" s="647">
        <v>13619.48</v>
      </c>
      <c r="C4091" s="223"/>
      <c r="D4091" s="224"/>
      <c r="E4091" s="224">
        <v>17650</v>
      </c>
      <c r="F4091" s="595" t="s">
        <v>431</v>
      </c>
    </row>
    <row r="4092" spans="1:6" x14ac:dyDescent="0.3">
      <c r="A4092" s="590" t="s">
        <v>966</v>
      </c>
      <c r="B4092" s="661">
        <v>13619.48</v>
      </c>
      <c r="C4092" s="230"/>
      <c r="D4092" s="231"/>
      <c r="E4092" s="231">
        <v>17650</v>
      </c>
      <c r="F4092" s="597" t="s">
        <v>967</v>
      </c>
    </row>
    <row r="4093" spans="1:6" x14ac:dyDescent="0.3">
      <c r="A4093" s="599"/>
      <c r="B4093" s="232"/>
      <c r="C4093" s="227"/>
      <c r="D4093" s="228"/>
      <c r="E4093" s="228"/>
      <c r="F4093" s="597" t="s">
        <v>970</v>
      </c>
    </row>
    <row r="4094" spans="1:6" x14ac:dyDescent="0.3">
      <c r="A4094" s="599"/>
      <c r="B4094" s="227"/>
      <c r="C4094" s="227"/>
      <c r="D4094" s="228"/>
      <c r="E4094" s="228"/>
      <c r="F4094" s="597"/>
    </row>
    <row r="4095" spans="1:6" x14ac:dyDescent="0.3">
      <c r="A4095" s="599"/>
      <c r="B4095" s="227"/>
      <c r="C4095" s="227"/>
      <c r="D4095" s="228"/>
      <c r="E4095" s="228"/>
      <c r="F4095" s="597"/>
    </row>
    <row r="4096" spans="1:6" x14ac:dyDescent="0.3">
      <c r="A4096" s="599"/>
      <c r="B4096" s="227"/>
      <c r="C4096" s="227"/>
      <c r="D4096" s="228"/>
      <c r="E4096" s="228"/>
      <c r="F4096" s="597"/>
    </row>
    <row r="4097" spans="1:6" x14ac:dyDescent="0.3">
      <c r="A4097" s="599"/>
      <c r="B4097" s="227"/>
      <c r="C4097" s="227"/>
      <c r="D4097" s="228"/>
      <c r="E4097" s="228"/>
      <c r="F4097" s="602"/>
    </row>
    <row r="4098" spans="1:6" x14ac:dyDescent="0.3">
      <c r="A4098" s="233" t="s">
        <v>6</v>
      </c>
      <c r="B4098" s="652">
        <v>19044.48</v>
      </c>
      <c r="C4098" s="223" t="s">
        <v>431</v>
      </c>
      <c r="D4098" s="234"/>
      <c r="E4098" s="234">
        <v>35000</v>
      </c>
      <c r="F4098" s="603"/>
    </row>
    <row r="4099" spans="1:6" x14ac:dyDescent="0.3">
      <c r="A4099" s="837"/>
      <c r="B4099" s="239"/>
      <c r="C4099" s="249"/>
      <c r="D4099" s="239"/>
      <c r="E4099" s="239"/>
      <c r="F4099" s="91"/>
    </row>
    <row r="4100" spans="1:6" x14ac:dyDescent="0.3">
      <c r="A4100" s="837"/>
      <c r="B4100" s="239"/>
      <c r="C4100" s="249"/>
      <c r="D4100" s="239"/>
      <c r="E4100" s="239"/>
      <c r="F4100" s="91"/>
    </row>
    <row r="4101" spans="1:6" x14ac:dyDescent="0.3">
      <c r="A4101" s="837"/>
      <c r="B4101" s="239"/>
      <c r="C4101" s="249"/>
      <c r="D4101" s="239"/>
      <c r="E4101" s="239"/>
      <c r="F4101" s="91"/>
    </row>
    <row r="4102" spans="1:6" x14ac:dyDescent="0.3">
      <c r="A4102" s="837"/>
      <c r="B4102" s="239"/>
      <c r="C4102" s="249"/>
      <c r="D4102" s="239"/>
      <c r="E4102" s="239"/>
      <c r="F4102" s="91"/>
    </row>
    <row r="4103" spans="1:6" x14ac:dyDescent="0.3">
      <c r="A4103" s="837"/>
      <c r="B4103" s="239"/>
      <c r="C4103" s="249"/>
      <c r="D4103" s="239"/>
      <c r="E4103" s="239"/>
      <c r="F4103" s="91"/>
    </row>
    <row r="4104" spans="1:6" x14ac:dyDescent="0.3">
      <c r="A4104" s="837"/>
      <c r="B4104" s="239"/>
      <c r="C4104" s="249"/>
      <c r="D4104" s="239"/>
      <c r="E4104" s="239"/>
      <c r="F4104" s="91"/>
    </row>
    <row r="4105" spans="1:6" x14ac:dyDescent="0.3">
      <c r="A4105" s="837"/>
      <c r="B4105" s="239"/>
      <c r="C4105" s="249"/>
      <c r="D4105" s="239"/>
      <c r="E4105" s="239"/>
      <c r="F4105" s="91"/>
    </row>
    <row r="4106" spans="1:6" x14ac:dyDescent="0.3">
      <c r="A4106" s="837"/>
      <c r="B4106" s="239"/>
      <c r="C4106" s="249"/>
      <c r="D4106" s="239"/>
      <c r="E4106" s="239"/>
      <c r="F4106" s="91"/>
    </row>
    <row r="4107" spans="1:6" x14ac:dyDescent="0.3">
      <c r="A4107" s="837"/>
      <c r="B4107" s="239"/>
      <c r="C4107" s="249"/>
      <c r="D4107" s="239"/>
      <c r="E4107" s="239"/>
      <c r="F4107" s="91"/>
    </row>
    <row r="4108" spans="1:6" x14ac:dyDescent="0.3">
      <c r="A4108" s="837"/>
      <c r="B4108" s="239"/>
      <c r="C4108" s="249"/>
      <c r="D4108" s="239"/>
      <c r="E4108" s="239"/>
      <c r="F4108" s="91"/>
    </row>
    <row r="4109" spans="1:6" x14ac:dyDescent="0.3">
      <c r="A4109" s="837"/>
      <c r="B4109" s="239"/>
      <c r="C4109" s="249"/>
      <c r="D4109" s="239"/>
      <c r="E4109" s="239"/>
      <c r="F4109" s="91"/>
    </row>
    <row r="4110" spans="1:6" x14ac:dyDescent="0.3">
      <c r="A4110" s="837"/>
      <c r="B4110" s="239"/>
      <c r="C4110" s="249"/>
      <c r="D4110" s="239"/>
      <c r="E4110" s="239"/>
      <c r="F4110" s="91"/>
    </row>
    <row r="4111" spans="1:6" x14ac:dyDescent="0.3">
      <c r="A4111" s="837"/>
      <c r="B4111" s="239"/>
      <c r="C4111" s="249"/>
      <c r="D4111" s="239"/>
      <c r="E4111" s="239"/>
      <c r="F4111" s="91"/>
    </row>
    <row r="4112" spans="1:6" x14ac:dyDescent="0.3">
      <c r="A4112" s="837"/>
      <c r="B4112" s="239"/>
      <c r="C4112" s="249"/>
      <c r="D4112" s="239"/>
      <c r="E4112" s="239"/>
      <c r="F4112" s="91"/>
    </row>
    <row r="4113" spans="1:6" x14ac:dyDescent="0.3">
      <c r="A4113" s="837"/>
      <c r="B4113" s="239"/>
      <c r="C4113" s="249"/>
      <c r="D4113" s="239"/>
      <c r="E4113" s="239"/>
      <c r="F4113" s="91"/>
    </row>
    <row r="4114" spans="1:6" x14ac:dyDescent="0.3">
      <c r="A4114" s="552"/>
      <c r="B4114" s="239"/>
      <c r="C4114" s="249"/>
      <c r="D4114" s="239"/>
      <c r="E4114" s="239"/>
      <c r="F4114" s="91"/>
    </row>
    <row r="4115" spans="1:6" x14ac:dyDescent="0.3">
      <c r="A4115" s="552"/>
      <c r="B4115" s="239"/>
      <c r="C4115" s="249"/>
      <c r="D4115" s="239"/>
      <c r="E4115" s="239"/>
      <c r="F4115" s="91"/>
    </row>
    <row r="4116" spans="1:6" x14ac:dyDescent="0.3">
      <c r="A4116" s="552"/>
      <c r="B4116" s="239"/>
      <c r="C4116" s="249"/>
      <c r="D4116" s="239"/>
      <c r="E4116" s="239"/>
      <c r="F4116" s="91"/>
    </row>
    <row r="4117" spans="1:6" x14ac:dyDescent="0.3">
      <c r="A4117" s="742"/>
      <c r="B4117" s="239"/>
      <c r="C4117" s="249"/>
      <c r="D4117" s="239"/>
      <c r="E4117" s="239"/>
      <c r="F4117" s="91"/>
    </row>
    <row r="4118" spans="1:6" x14ac:dyDescent="0.3">
      <c r="A4118" s="742"/>
      <c r="B4118" s="239"/>
      <c r="C4118" s="249"/>
      <c r="D4118" s="239"/>
      <c r="E4118" s="239"/>
      <c r="F4118" s="91"/>
    </row>
    <row r="4119" spans="1:6" x14ac:dyDescent="0.3">
      <c r="A4119" s="742"/>
      <c r="B4119" s="239"/>
      <c r="C4119" s="249"/>
      <c r="D4119" s="239"/>
      <c r="E4119" s="239"/>
      <c r="F4119" s="91"/>
    </row>
    <row r="4120" spans="1:6" x14ac:dyDescent="0.3">
      <c r="A4120" s="1345" t="s">
        <v>127</v>
      </c>
      <c r="B4120" s="1345"/>
      <c r="C4120" s="1345"/>
      <c r="D4120" s="1345"/>
      <c r="E4120" s="1345"/>
      <c r="F4120" s="1345"/>
    </row>
    <row r="4121" spans="1:6" x14ac:dyDescent="0.3">
      <c r="A4121" s="1344" t="s">
        <v>415</v>
      </c>
      <c r="B4121" s="1344"/>
      <c r="C4121" s="1344"/>
      <c r="D4121" s="1344"/>
      <c r="E4121" s="1344"/>
      <c r="F4121" s="1344"/>
    </row>
    <row r="4122" spans="1:6" x14ac:dyDescent="0.3">
      <c r="A4122" s="1344" t="s">
        <v>45</v>
      </c>
      <c r="B4122" s="1344"/>
      <c r="C4122" s="1344"/>
      <c r="D4122" s="1344"/>
      <c r="E4122" s="1344"/>
      <c r="F4122" s="1344"/>
    </row>
    <row r="4123" spans="1:6" x14ac:dyDescent="0.3">
      <c r="A4123" s="110" t="s">
        <v>534</v>
      </c>
      <c r="B4123" s="49"/>
      <c r="C4123" s="838"/>
      <c r="D4123" s="838"/>
      <c r="E4123" s="838"/>
      <c r="F4123" s="838"/>
    </row>
    <row r="4124" spans="1:6" x14ac:dyDescent="0.3">
      <c r="A4124" s="110" t="s">
        <v>535</v>
      </c>
      <c r="B4124" s="49"/>
      <c r="C4124" s="838"/>
      <c r="D4124" s="838"/>
      <c r="E4124" s="838"/>
      <c r="F4124" s="838"/>
    </row>
    <row r="4125" spans="1:6" x14ac:dyDescent="0.3">
      <c r="A4125" s="110" t="s">
        <v>536</v>
      </c>
      <c r="B4125" s="49"/>
      <c r="C4125" s="838"/>
      <c r="D4125" s="838"/>
      <c r="E4125" s="838"/>
      <c r="F4125" s="838"/>
    </row>
    <row r="4126" spans="1:6" x14ac:dyDescent="0.3">
      <c r="A4126" s="110" t="s">
        <v>924</v>
      </c>
      <c r="B4126" s="49"/>
      <c r="C4126" s="838"/>
      <c r="D4126" s="838"/>
      <c r="E4126" s="838"/>
      <c r="F4126" s="838"/>
    </row>
    <row r="4127" spans="1:6" x14ac:dyDescent="0.3">
      <c r="A4127" s="49" t="s">
        <v>2062</v>
      </c>
      <c r="B4127" s="22"/>
      <c r="C4127" s="22"/>
      <c r="D4127" s="22"/>
      <c r="E4127" s="49" t="s">
        <v>728</v>
      </c>
      <c r="F4127" s="22"/>
    </row>
    <row r="4128" spans="1:6" x14ac:dyDescent="0.3">
      <c r="A4128" s="49" t="s">
        <v>46</v>
      </c>
      <c r="B4128" s="22"/>
      <c r="C4128" s="22"/>
      <c r="D4128" s="22"/>
      <c r="E4128" s="22"/>
      <c r="F4128" s="22"/>
    </row>
    <row r="4129" spans="1:6" x14ac:dyDescent="0.3">
      <c r="A4129" s="216"/>
      <c r="B4129" s="588" t="s">
        <v>17</v>
      </c>
      <c r="C4129" s="1346" t="s">
        <v>416</v>
      </c>
      <c r="D4129" s="1347"/>
      <c r="E4129" s="1348"/>
      <c r="F4129" s="217"/>
    </row>
    <row r="4130" spans="1:6" x14ac:dyDescent="0.3">
      <c r="A4130" s="218" t="s">
        <v>47</v>
      </c>
      <c r="B4130" s="589" t="s">
        <v>113</v>
      </c>
      <c r="C4130" s="216" t="s">
        <v>114</v>
      </c>
      <c r="D4130" s="216" t="s">
        <v>115</v>
      </c>
      <c r="E4130" s="216" t="s">
        <v>116</v>
      </c>
      <c r="F4130" s="220" t="s">
        <v>48</v>
      </c>
    </row>
    <row r="4131" spans="1:6" x14ac:dyDescent="0.3">
      <c r="A4131" s="590"/>
      <c r="B4131" s="589" t="s">
        <v>188</v>
      </c>
      <c r="C4131" s="219" t="s">
        <v>117</v>
      </c>
      <c r="D4131" s="219" t="s">
        <v>118</v>
      </c>
      <c r="E4131" s="219" t="s">
        <v>119</v>
      </c>
      <c r="F4131" s="591"/>
    </row>
    <row r="4132" spans="1:6" ht="19.5" thickBot="1" x14ac:dyDescent="0.35">
      <c r="A4132" s="592" t="s">
        <v>540</v>
      </c>
      <c r="B4132" s="221" t="s">
        <v>830</v>
      </c>
      <c r="C4132" s="221"/>
      <c r="D4132" s="221"/>
      <c r="E4132" s="221">
        <f>E4133+E4142</f>
        <v>32500</v>
      </c>
      <c r="F4132" s="593"/>
    </row>
    <row r="4133" spans="1:6" ht="19.5" thickTop="1" x14ac:dyDescent="0.3">
      <c r="A4133" s="609" t="s">
        <v>603</v>
      </c>
      <c r="B4133" s="222" t="s">
        <v>830</v>
      </c>
      <c r="C4133" s="222"/>
      <c r="D4133" s="222"/>
      <c r="E4133" s="222">
        <f>E4134</f>
        <v>17500</v>
      </c>
      <c r="F4133" s="610"/>
    </row>
    <row r="4134" spans="1:6" ht="21" x14ac:dyDescent="0.35">
      <c r="A4134" s="617" t="s">
        <v>732</v>
      </c>
      <c r="B4134" s="248" t="s">
        <v>830</v>
      </c>
      <c r="C4134" s="248"/>
      <c r="D4134" s="253"/>
      <c r="E4134" s="253">
        <v>17500</v>
      </c>
      <c r="F4134" s="270" t="s">
        <v>729</v>
      </c>
    </row>
    <row r="4135" spans="1:6" ht="21" x14ac:dyDescent="0.35">
      <c r="A4135" s="607" t="s">
        <v>431</v>
      </c>
      <c r="B4135" s="225" t="s">
        <v>431</v>
      </c>
      <c r="C4135" s="225"/>
      <c r="D4135" s="226"/>
      <c r="E4135" s="226"/>
      <c r="F4135" s="271" t="s">
        <v>628</v>
      </c>
    </row>
    <row r="4136" spans="1:6" x14ac:dyDescent="0.3">
      <c r="A4136" s="607"/>
      <c r="B4136" s="225"/>
      <c r="C4136" s="225"/>
      <c r="D4136" s="226"/>
      <c r="E4136" s="226"/>
      <c r="F4136" s="601" t="s">
        <v>730</v>
      </c>
    </row>
    <row r="4137" spans="1:6" ht="21" x14ac:dyDescent="0.35">
      <c r="A4137" s="598" t="s">
        <v>431</v>
      </c>
      <c r="B4137" s="225" t="s">
        <v>431</v>
      </c>
      <c r="C4137" s="225"/>
      <c r="D4137" s="226"/>
      <c r="E4137" s="226" t="s">
        <v>431</v>
      </c>
      <c r="F4137" s="271" t="s">
        <v>731</v>
      </c>
    </row>
    <row r="4138" spans="1:6" ht="21" x14ac:dyDescent="0.35">
      <c r="A4138" s="607" t="s">
        <v>431</v>
      </c>
      <c r="B4138" s="225"/>
      <c r="C4138" s="225"/>
      <c r="D4138" s="226"/>
      <c r="E4138" s="226"/>
      <c r="F4138" s="271" t="s">
        <v>629</v>
      </c>
    </row>
    <row r="4139" spans="1:6" x14ac:dyDescent="0.3">
      <c r="A4139" s="607" t="s">
        <v>431</v>
      </c>
      <c r="B4139" s="225"/>
      <c r="C4139" s="225"/>
      <c r="D4139" s="226"/>
      <c r="E4139" s="226"/>
      <c r="F4139" s="601" t="s">
        <v>718</v>
      </c>
    </row>
    <row r="4140" spans="1:6" x14ac:dyDescent="0.3">
      <c r="A4140" s="607"/>
      <c r="B4140" s="225"/>
      <c r="C4140" s="225"/>
      <c r="D4140" s="226"/>
      <c r="E4140" s="226"/>
      <c r="F4140" s="605" t="s">
        <v>2184</v>
      </c>
    </row>
    <row r="4141" spans="1:6" x14ac:dyDescent="0.3">
      <c r="A4141" s="598"/>
      <c r="B4141" s="232"/>
      <c r="C4141" s="232"/>
      <c r="D4141" s="257"/>
      <c r="E4141" s="257"/>
      <c r="F4141" s="620" t="s">
        <v>431</v>
      </c>
    </row>
    <row r="4142" spans="1:6" x14ac:dyDescent="0.3">
      <c r="A4142" s="594" t="s">
        <v>543</v>
      </c>
      <c r="B4142" s="223" t="s">
        <v>830</v>
      </c>
      <c r="C4142" s="223"/>
      <c r="D4142" s="223"/>
      <c r="E4142" s="223">
        <f>7500+7500</f>
        <v>15000</v>
      </c>
      <c r="F4142" s="595"/>
    </row>
    <row r="4143" spans="1:6" x14ac:dyDescent="0.3">
      <c r="A4143" s="607" t="s">
        <v>733</v>
      </c>
      <c r="B4143" s="225" t="s">
        <v>830</v>
      </c>
      <c r="C4143" s="225"/>
      <c r="D4143" s="226"/>
      <c r="E4143" s="226">
        <v>15000</v>
      </c>
      <c r="F4143" s="597" t="s">
        <v>1828</v>
      </c>
    </row>
    <row r="4144" spans="1:6" x14ac:dyDescent="0.3">
      <c r="A4144" s="599" t="s">
        <v>431</v>
      </c>
      <c r="B4144" s="227" t="s">
        <v>431</v>
      </c>
      <c r="C4144" s="227"/>
      <c r="D4144" s="228"/>
      <c r="E4144" s="228"/>
      <c r="F4144" s="597" t="s">
        <v>1829</v>
      </c>
    </row>
    <row r="4145" spans="1:6" x14ac:dyDescent="0.3">
      <c r="A4145" s="598" t="s">
        <v>431</v>
      </c>
      <c r="B4145" s="227" t="s">
        <v>431</v>
      </c>
      <c r="C4145" s="227"/>
      <c r="D4145" s="228"/>
      <c r="E4145" s="228" t="s">
        <v>431</v>
      </c>
      <c r="F4145" s="597" t="s">
        <v>735</v>
      </c>
    </row>
    <row r="4146" spans="1:6" x14ac:dyDescent="0.3">
      <c r="A4146" s="599" t="s">
        <v>431</v>
      </c>
      <c r="B4146" s="227"/>
      <c r="C4146" s="227"/>
      <c r="D4146" s="228"/>
      <c r="E4146" s="228"/>
      <c r="F4146" s="597" t="s">
        <v>734</v>
      </c>
    </row>
    <row r="4147" spans="1:6" ht="21" x14ac:dyDescent="0.35">
      <c r="A4147" s="599"/>
      <c r="B4147" s="232"/>
      <c r="C4147" s="227"/>
      <c r="D4147" s="228"/>
      <c r="E4147" s="228"/>
      <c r="F4147" s="626" t="s">
        <v>2185</v>
      </c>
    </row>
    <row r="4148" spans="1:6" ht="21" x14ac:dyDescent="0.35">
      <c r="A4148" s="599"/>
      <c r="B4148" s="227"/>
      <c r="C4148" s="227"/>
      <c r="D4148" s="228"/>
      <c r="E4148" s="228"/>
      <c r="F4148" s="626"/>
    </row>
    <row r="4149" spans="1:6" ht="21" x14ac:dyDescent="0.35">
      <c r="A4149" s="599"/>
      <c r="B4149" s="227"/>
      <c r="C4149" s="227"/>
      <c r="D4149" s="228"/>
      <c r="E4149" s="228"/>
      <c r="F4149" s="626"/>
    </row>
    <row r="4150" spans="1:6" ht="21" x14ac:dyDescent="0.35">
      <c r="A4150" s="599"/>
      <c r="B4150" s="227"/>
      <c r="C4150" s="227"/>
      <c r="D4150" s="228"/>
      <c r="E4150" s="228"/>
      <c r="F4150" s="626"/>
    </row>
    <row r="4151" spans="1:6" x14ac:dyDescent="0.3">
      <c r="A4151" s="599"/>
      <c r="B4151" s="227"/>
      <c r="C4151" s="227"/>
      <c r="D4151" s="228"/>
      <c r="E4151" s="228"/>
      <c r="F4151" s="601"/>
    </row>
    <row r="4152" spans="1:6" x14ac:dyDescent="0.3">
      <c r="A4152" s="599"/>
      <c r="B4152" s="229"/>
      <c r="C4152" s="227"/>
      <c r="D4152" s="228"/>
      <c r="E4152" s="228"/>
      <c r="F4152" s="602"/>
    </row>
    <row r="4153" spans="1:6" x14ac:dyDescent="0.3">
      <c r="A4153" s="233" t="s">
        <v>6</v>
      </c>
      <c r="B4153" s="234" t="s">
        <v>830</v>
      </c>
      <c r="C4153" s="223" t="s">
        <v>431</v>
      </c>
      <c r="D4153" s="234"/>
      <c r="E4153" s="234">
        <f>E4132</f>
        <v>32500</v>
      </c>
      <c r="F4153" s="603"/>
    </row>
    <row r="4154" spans="1:6" x14ac:dyDescent="0.3">
      <c r="A4154" s="238"/>
      <c r="B4154" s="239"/>
      <c r="C4154" s="249"/>
      <c r="D4154" s="239"/>
      <c r="E4154" s="239"/>
      <c r="F4154" s="904"/>
    </row>
    <row r="4155" spans="1:6" x14ac:dyDescent="0.3">
      <c r="A4155" s="238"/>
      <c r="B4155" s="239"/>
      <c r="C4155" s="249"/>
      <c r="D4155" s="239"/>
      <c r="E4155" s="239"/>
      <c r="F4155" s="904"/>
    </row>
    <row r="4156" spans="1:6" x14ac:dyDescent="0.3">
      <c r="A4156" s="238"/>
      <c r="B4156" s="239"/>
      <c r="C4156" s="249"/>
      <c r="D4156" s="239"/>
      <c r="E4156" s="239"/>
      <c r="F4156" s="904"/>
    </row>
    <row r="4157" spans="1:6" x14ac:dyDescent="0.3">
      <c r="A4157" s="238"/>
      <c r="B4157" s="239"/>
      <c r="C4157" s="249"/>
      <c r="D4157" s="239"/>
      <c r="E4157" s="239"/>
      <c r="F4157" s="904"/>
    </row>
    <row r="4158" spans="1:6" x14ac:dyDescent="0.3">
      <c r="A4158" s="238"/>
      <c r="B4158" s="239"/>
      <c r="C4158" s="249"/>
      <c r="D4158" s="239"/>
      <c r="E4158" s="239"/>
      <c r="F4158" s="904"/>
    </row>
    <row r="4159" spans="1:6" x14ac:dyDescent="0.3">
      <c r="A4159" s="238"/>
      <c r="B4159" s="239"/>
      <c r="C4159" s="249"/>
      <c r="D4159" s="239"/>
      <c r="E4159" s="239"/>
      <c r="F4159" s="904"/>
    </row>
    <row r="4160" spans="1:6" x14ac:dyDescent="0.3">
      <c r="A4160" s="238"/>
      <c r="B4160" s="239"/>
      <c r="C4160" s="249"/>
      <c r="D4160" s="239"/>
      <c r="E4160" s="239"/>
      <c r="F4160" s="904"/>
    </row>
    <row r="4161" spans="1:6" x14ac:dyDescent="0.3">
      <c r="A4161" s="238"/>
      <c r="B4161" s="239"/>
      <c r="C4161" s="249"/>
      <c r="D4161" s="239"/>
      <c r="E4161" s="239"/>
      <c r="F4161" s="904"/>
    </row>
    <row r="4162" spans="1:6" x14ac:dyDescent="0.3">
      <c r="A4162" s="238"/>
      <c r="B4162" s="239"/>
      <c r="C4162" s="249"/>
      <c r="D4162" s="239"/>
      <c r="E4162" s="239"/>
      <c r="F4162" s="904"/>
    </row>
    <row r="4163" spans="1:6" x14ac:dyDescent="0.3">
      <c r="A4163" s="238"/>
      <c r="B4163" s="239"/>
      <c r="C4163" s="249"/>
      <c r="D4163" s="239"/>
      <c r="E4163" s="239"/>
      <c r="F4163" s="904"/>
    </row>
    <row r="4164" spans="1:6" x14ac:dyDescent="0.3">
      <c r="A4164" s="238"/>
      <c r="B4164" s="239"/>
      <c r="C4164" s="249"/>
      <c r="D4164" s="239"/>
      <c r="E4164" s="239"/>
      <c r="F4164" s="904"/>
    </row>
    <row r="4165" spans="1:6" x14ac:dyDescent="0.3">
      <c r="A4165" s="238"/>
      <c r="B4165" s="239"/>
      <c r="C4165" s="249"/>
      <c r="D4165" s="239"/>
      <c r="E4165" s="239"/>
      <c r="F4165" s="904"/>
    </row>
    <row r="4166" spans="1:6" x14ac:dyDescent="0.3">
      <c r="A4166" s="238"/>
      <c r="B4166" s="239"/>
      <c r="C4166" s="249"/>
      <c r="D4166" s="239"/>
      <c r="E4166" s="239"/>
      <c r="F4166" s="904"/>
    </row>
    <row r="4167" spans="1:6" x14ac:dyDescent="0.3">
      <c r="A4167" s="238"/>
      <c r="B4167" s="239"/>
      <c r="C4167" s="249"/>
      <c r="D4167" s="239"/>
      <c r="E4167" s="239"/>
      <c r="F4167" s="904"/>
    </row>
    <row r="4168" spans="1:6" x14ac:dyDescent="0.3">
      <c r="A4168" s="238"/>
      <c r="B4168" s="239"/>
      <c r="C4168" s="249"/>
      <c r="D4168" s="239"/>
      <c r="E4168" s="239"/>
      <c r="F4168" s="904"/>
    </row>
    <row r="4169" spans="1:6" x14ac:dyDescent="0.3">
      <c r="A4169" s="1345" t="s">
        <v>127</v>
      </c>
      <c r="B4169" s="1345"/>
      <c r="C4169" s="1345"/>
      <c r="D4169" s="1345"/>
      <c r="E4169" s="1345"/>
      <c r="F4169" s="1345"/>
    </row>
    <row r="4170" spans="1:6" x14ac:dyDescent="0.3">
      <c r="A4170" s="1344" t="s">
        <v>415</v>
      </c>
      <c r="B4170" s="1344"/>
      <c r="C4170" s="1344"/>
      <c r="D4170" s="1344"/>
      <c r="E4170" s="1344"/>
      <c r="F4170" s="1344"/>
    </row>
    <row r="4171" spans="1:6" x14ac:dyDescent="0.3">
      <c r="A4171" s="1344" t="s">
        <v>45</v>
      </c>
      <c r="B4171" s="1344"/>
      <c r="C4171" s="1344"/>
      <c r="D4171" s="1344"/>
      <c r="E4171" s="1344"/>
      <c r="F4171" s="1344"/>
    </row>
    <row r="4172" spans="1:6" x14ac:dyDescent="0.3">
      <c r="A4172" s="214" t="s">
        <v>534</v>
      </c>
      <c r="B4172" s="91"/>
      <c r="C4172" s="837"/>
      <c r="D4172" s="837"/>
      <c r="E4172" s="837"/>
      <c r="F4172" s="837"/>
    </row>
    <row r="4173" spans="1:6" x14ac:dyDescent="0.3">
      <c r="A4173" s="214" t="s">
        <v>535</v>
      </c>
      <c r="B4173" s="91"/>
      <c r="C4173" s="837"/>
      <c r="D4173" s="837"/>
      <c r="E4173" s="837"/>
      <c r="F4173" s="837"/>
    </row>
    <row r="4174" spans="1:6" x14ac:dyDescent="0.3">
      <c r="A4174" s="214" t="s">
        <v>536</v>
      </c>
      <c r="B4174" s="91"/>
      <c r="C4174" s="837"/>
      <c r="D4174" s="837"/>
      <c r="E4174" s="837"/>
      <c r="F4174" s="837"/>
    </row>
    <row r="4175" spans="1:6" x14ac:dyDescent="0.3">
      <c r="A4175" s="214" t="s">
        <v>924</v>
      </c>
      <c r="B4175" s="91"/>
      <c r="C4175" s="837"/>
      <c r="D4175" s="837"/>
      <c r="E4175" s="837"/>
      <c r="F4175" s="837"/>
    </row>
    <row r="4176" spans="1:6" x14ac:dyDescent="0.3">
      <c r="A4176" s="91" t="s">
        <v>2063</v>
      </c>
      <c r="B4176" s="587"/>
      <c r="C4176" s="587"/>
      <c r="D4176" s="587"/>
      <c r="E4176" s="587"/>
      <c r="F4176" s="587"/>
    </row>
    <row r="4177" spans="1:6" x14ac:dyDescent="0.3">
      <c r="A4177" s="91" t="s">
        <v>46</v>
      </c>
      <c r="B4177" s="587"/>
      <c r="C4177" s="587"/>
      <c r="D4177" s="587"/>
      <c r="E4177" s="91" t="s">
        <v>656</v>
      </c>
      <c r="F4177" s="587"/>
    </row>
    <row r="4178" spans="1:6" x14ac:dyDescent="0.3">
      <c r="A4178" s="216"/>
      <c r="B4178" s="588" t="s">
        <v>17</v>
      </c>
      <c r="C4178" s="1346" t="s">
        <v>416</v>
      </c>
      <c r="D4178" s="1347"/>
      <c r="E4178" s="1348"/>
      <c r="F4178" s="217"/>
    </row>
    <row r="4179" spans="1:6" x14ac:dyDescent="0.3">
      <c r="A4179" s="218" t="s">
        <v>47</v>
      </c>
      <c r="B4179" s="589" t="s">
        <v>113</v>
      </c>
      <c r="C4179" s="216" t="s">
        <v>114</v>
      </c>
      <c r="D4179" s="216" t="s">
        <v>115</v>
      </c>
      <c r="E4179" s="216" t="s">
        <v>116</v>
      </c>
      <c r="F4179" s="220" t="s">
        <v>48</v>
      </c>
    </row>
    <row r="4180" spans="1:6" x14ac:dyDescent="0.3">
      <c r="A4180" s="590"/>
      <c r="B4180" s="589" t="s">
        <v>188</v>
      </c>
      <c r="C4180" s="219" t="s">
        <v>117</v>
      </c>
      <c r="D4180" s="219" t="s">
        <v>118</v>
      </c>
      <c r="E4180" s="219" t="s">
        <v>119</v>
      </c>
      <c r="F4180" s="591"/>
    </row>
    <row r="4181" spans="1:6" ht="19.5" thickBot="1" x14ac:dyDescent="0.35">
      <c r="A4181" s="592" t="s">
        <v>540</v>
      </c>
      <c r="B4181" s="221">
        <v>26610</v>
      </c>
      <c r="C4181" s="221" t="s">
        <v>431</v>
      </c>
      <c r="D4181" s="221"/>
      <c r="E4181" s="221">
        <v>30000</v>
      </c>
      <c r="F4181" s="593"/>
    </row>
    <row r="4182" spans="1:6" ht="19.5" thickTop="1" x14ac:dyDescent="0.3">
      <c r="A4182" s="609" t="s">
        <v>603</v>
      </c>
      <c r="B4182" s="222">
        <v>20000</v>
      </c>
      <c r="C4182" s="222">
        <f>SUM(C4183:C4184)</f>
        <v>0</v>
      </c>
      <c r="D4182" s="222"/>
      <c r="E4182" s="222">
        <v>20000</v>
      </c>
      <c r="F4182" s="610"/>
    </row>
    <row r="4183" spans="1:6" x14ac:dyDescent="0.3">
      <c r="A4183" s="617" t="s">
        <v>604</v>
      </c>
      <c r="B4183" s="248">
        <v>16000</v>
      </c>
      <c r="C4183" s="248"/>
      <c r="D4183" s="253"/>
      <c r="E4183" s="253">
        <v>16000</v>
      </c>
      <c r="F4183" s="638" t="s">
        <v>773</v>
      </c>
    </row>
    <row r="4184" spans="1:6" x14ac:dyDescent="0.3">
      <c r="A4184" s="607"/>
      <c r="B4184" s="225"/>
      <c r="C4184" s="225"/>
      <c r="D4184" s="226"/>
      <c r="E4184" s="226"/>
      <c r="F4184" s="639" t="s">
        <v>774</v>
      </c>
    </row>
    <row r="4185" spans="1:6" x14ac:dyDescent="0.3">
      <c r="A4185" s="598" t="s">
        <v>2186</v>
      </c>
      <c r="B4185" s="232">
        <v>2000</v>
      </c>
      <c r="C4185" s="232"/>
      <c r="D4185" s="257"/>
      <c r="E4185" s="257">
        <v>4000</v>
      </c>
      <c r="F4185" s="597" t="s">
        <v>775</v>
      </c>
    </row>
    <row r="4186" spans="1:6" x14ac:dyDescent="0.3">
      <c r="A4186" s="598" t="s">
        <v>431</v>
      </c>
      <c r="B4186" s="232"/>
      <c r="C4186" s="232"/>
      <c r="D4186" s="257"/>
      <c r="E4186" s="257"/>
      <c r="F4186" s="597" t="s">
        <v>776</v>
      </c>
    </row>
    <row r="4187" spans="1:6" x14ac:dyDescent="0.3">
      <c r="A4187" s="598"/>
      <c r="B4187" s="232"/>
      <c r="C4187" s="232"/>
      <c r="D4187" s="257"/>
      <c r="E4187" s="257"/>
      <c r="F4187" s="640" t="s">
        <v>431</v>
      </c>
    </row>
    <row r="4188" spans="1:6" x14ac:dyDescent="0.3">
      <c r="A4188" s="590"/>
      <c r="B4188" s="230"/>
      <c r="C4188" s="230"/>
      <c r="D4188" s="231"/>
      <c r="E4188" s="231"/>
      <c r="F4188" s="641"/>
    </row>
    <row r="4189" spans="1:6" x14ac:dyDescent="0.3">
      <c r="A4189" s="594" t="s">
        <v>780</v>
      </c>
      <c r="B4189" s="223">
        <v>8610</v>
      </c>
      <c r="C4189" s="223">
        <f>SUM(C4190:C4190)</f>
        <v>0</v>
      </c>
      <c r="D4189" s="223"/>
      <c r="E4189" s="223">
        <v>9900</v>
      </c>
      <c r="F4189" s="595"/>
    </row>
    <row r="4190" spans="1:6" x14ac:dyDescent="0.3">
      <c r="A4190" s="607" t="s">
        <v>781</v>
      </c>
      <c r="B4190" s="225">
        <v>8610</v>
      </c>
      <c r="C4190" s="225"/>
      <c r="D4190" s="226"/>
      <c r="E4190" s="226">
        <v>9900</v>
      </c>
      <c r="F4190" s="642" t="s">
        <v>777</v>
      </c>
    </row>
    <row r="4191" spans="1:6" x14ac:dyDescent="0.3">
      <c r="A4191" s="599" t="s">
        <v>431</v>
      </c>
      <c r="B4191" s="227" t="s">
        <v>431</v>
      </c>
      <c r="C4191" s="227"/>
      <c r="D4191" s="228"/>
      <c r="E4191" s="228" t="s">
        <v>431</v>
      </c>
      <c r="F4191" s="639" t="s">
        <v>778</v>
      </c>
    </row>
    <row r="4192" spans="1:6" x14ac:dyDescent="0.3">
      <c r="A4192" s="599" t="s">
        <v>42</v>
      </c>
      <c r="B4192" s="227" t="s">
        <v>431</v>
      </c>
      <c r="C4192" s="227"/>
      <c r="D4192" s="228"/>
      <c r="E4192" s="228" t="s">
        <v>431</v>
      </c>
      <c r="F4192" s="639" t="s">
        <v>770</v>
      </c>
    </row>
    <row r="4193" spans="1:6" x14ac:dyDescent="0.3">
      <c r="A4193" s="599" t="s">
        <v>431</v>
      </c>
      <c r="B4193" s="227" t="s">
        <v>431</v>
      </c>
      <c r="C4193" s="227"/>
      <c r="D4193" s="228"/>
      <c r="E4193" s="228" t="s">
        <v>431</v>
      </c>
      <c r="F4193" s="643" t="s">
        <v>771</v>
      </c>
    </row>
    <row r="4194" spans="1:6" x14ac:dyDescent="0.3">
      <c r="A4194" s="599"/>
      <c r="B4194" s="227"/>
      <c r="C4194" s="227"/>
      <c r="D4194" s="228"/>
      <c r="E4194" s="228"/>
      <c r="F4194" s="643" t="s">
        <v>2187</v>
      </c>
    </row>
    <row r="4195" spans="1:6" x14ac:dyDescent="0.3">
      <c r="A4195" s="599"/>
      <c r="B4195" s="227"/>
      <c r="C4195" s="227"/>
      <c r="D4195" s="228"/>
      <c r="E4195" s="228"/>
      <c r="F4195" s="643"/>
    </row>
    <row r="4196" spans="1:6" x14ac:dyDescent="0.3">
      <c r="A4196" s="594" t="s">
        <v>596</v>
      </c>
      <c r="B4196" s="246" t="s">
        <v>783</v>
      </c>
      <c r="C4196" s="223">
        <f>SUM(C4197:C4197)</f>
        <v>0</v>
      </c>
      <c r="D4196" s="223"/>
      <c r="E4196" s="223">
        <v>100</v>
      </c>
      <c r="F4196" s="595"/>
    </row>
    <row r="4197" spans="1:6" x14ac:dyDescent="0.3">
      <c r="A4197" s="599" t="s">
        <v>782</v>
      </c>
      <c r="B4197" s="227" t="s">
        <v>431</v>
      </c>
      <c r="C4197" s="227"/>
      <c r="D4197" s="228"/>
      <c r="E4197" s="228">
        <v>100</v>
      </c>
      <c r="F4197" s="639" t="s">
        <v>784</v>
      </c>
    </row>
    <row r="4198" spans="1:6" x14ac:dyDescent="0.3">
      <c r="A4198" s="599" t="s">
        <v>431</v>
      </c>
      <c r="B4198" s="227" t="s">
        <v>431</v>
      </c>
      <c r="C4198" s="227"/>
      <c r="D4198" s="228"/>
      <c r="E4198" s="228"/>
      <c r="F4198" s="601" t="s">
        <v>431</v>
      </c>
    </row>
    <row r="4199" spans="1:6" x14ac:dyDescent="0.3">
      <c r="A4199" s="599" t="s">
        <v>431</v>
      </c>
      <c r="B4199" s="227"/>
      <c r="C4199" s="227"/>
      <c r="D4199" s="228"/>
      <c r="E4199" s="228"/>
      <c r="F4199" s="601"/>
    </row>
    <row r="4200" spans="1:6" x14ac:dyDescent="0.3">
      <c r="A4200" s="599"/>
      <c r="B4200" s="227"/>
      <c r="C4200" s="227"/>
      <c r="D4200" s="228"/>
      <c r="E4200" s="228"/>
      <c r="F4200" s="601"/>
    </row>
    <row r="4201" spans="1:6" x14ac:dyDescent="0.3">
      <c r="A4201" s="599"/>
      <c r="B4201" s="227"/>
      <c r="C4201" s="227"/>
      <c r="D4201" s="228"/>
      <c r="E4201" s="228"/>
      <c r="F4201" s="602"/>
    </row>
    <row r="4202" spans="1:6" x14ac:dyDescent="0.3">
      <c r="A4202" s="233" t="s">
        <v>6</v>
      </c>
      <c r="B4202" s="234">
        <v>26610</v>
      </c>
      <c r="C4202" s="223" t="s">
        <v>772</v>
      </c>
      <c r="D4202" s="234"/>
      <c r="E4202" s="234">
        <v>30000</v>
      </c>
      <c r="F4202" s="603"/>
    </row>
    <row r="4203" spans="1:6" x14ac:dyDescent="0.3">
      <c r="A4203" s="837"/>
      <c r="B4203" s="239"/>
      <c r="C4203" s="249"/>
      <c r="D4203" s="239"/>
      <c r="E4203" s="239"/>
      <c r="F4203" s="91"/>
    </row>
    <row r="4204" spans="1:6" x14ac:dyDescent="0.3">
      <c r="A4204" s="837"/>
      <c r="B4204" s="239"/>
      <c r="C4204" s="249"/>
      <c r="D4204" s="239"/>
      <c r="E4204" s="239"/>
      <c r="F4204" s="91"/>
    </row>
    <row r="4205" spans="1:6" x14ac:dyDescent="0.3">
      <c r="A4205" s="1003"/>
      <c r="B4205" s="239"/>
      <c r="C4205" s="249"/>
      <c r="D4205" s="239"/>
      <c r="E4205" s="239"/>
      <c r="F4205" s="91"/>
    </row>
    <row r="4206" spans="1:6" x14ac:dyDescent="0.3">
      <c r="A4206" s="1003"/>
      <c r="B4206" s="239"/>
      <c r="C4206" s="249"/>
      <c r="D4206" s="239"/>
      <c r="E4206" s="239"/>
      <c r="F4206" s="91"/>
    </row>
    <row r="4207" spans="1:6" x14ac:dyDescent="0.3">
      <c r="A4207" s="1003"/>
      <c r="B4207" s="239"/>
      <c r="C4207" s="249"/>
      <c r="D4207" s="239"/>
      <c r="E4207" s="239"/>
      <c r="F4207" s="91"/>
    </row>
    <row r="4208" spans="1:6" x14ac:dyDescent="0.3">
      <c r="A4208" s="1003"/>
      <c r="B4208" s="239"/>
      <c r="C4208" s="249"/>
      <c r="D4208" s="239"/>
      <c r="E4208" s="239"/>
      <c r="F4208" s="91"/>
    </row>
    <row r="4209" spans="1:6" x14ac:dyDescent="0.3">
      <c r="A4209" s="1003"/>
      <c r="B4209" s="239"/>
      <c r="C4209" s="249"/>
      <c r="D4209" s="239"/>
      <c r="E4209" s="239"/>
      <c r="F4209" s="91"/>
    </row>
    <row r="4210" spans="1:6" x14ac:dyDescent="0.3">
      <c r="A4210" s="1003"/>
      <c r="B4210" s="239"/>
      <c r="C4210" s="249"/>
      <c r="D4210" s="239"/>
      <c r="E4210" s="239"/>
      <c r="F4210" s="91"/>
    </row>
    <row r="4211" spans="1:6" x14ac:dyDescent="0.3">
      <c r="A4211" s="1003"/>
      <c r="B4211" s="239"/>
      <c r="C4211" s="249"/>
      <c r="D4211" s="239"/>
      <c r="E4211" s="239"/>
      <c r="F4211" s="91"/>
    </row>
    <row r="4212" spans="1:6" x14ac:dyDescent="0.3">
      <c r="A4212" s="1003"/>
      <c r="B4212" s="239"/>
      <c r="C4212" s="249"/>
      <c r="D4212" s="239"/>
      <c r="E4212" s="239"/>
      <c r="F4212" s="91"/>
    </row>
    <row r="4213" spans="1:6" x14ac:dyDescent="0.3">
      <c r="A4213" s="837"/>
      <c r="B4213" s="239"/>
      <c r="C4213" s="249"/>
      <c r="D4213" s="239"/>
      <c r="E4213" s="239"/>
      <c r="F4213" s="91"/>
    </row>
    <row r="4214" spans="1:6" x14ac:dyDescent="0.3">
      <c r="A4214" s="1003"/>
      <c r="B4214" s="239"/>
      <c r="C4214" s="249"/>
      <c r="D4214" s="239"/>
      <c r="E4214" s="239"/>
      <c r="F4214" s="91"/>
    </row>
    <row r="4215" spans="1:6" x14ac:dyDescent="0.3">
      <c r="A4215" s="1003"/>
      <c r="B4215" s="239"/>
      <c r="C4215" s="249"/>
      <c r="D4215" s="239"/>
      <c r="E4215" s="239"/>
      <c r="F4215" s="91"/>
    </row>
    <row r="4216" spans="1:6" x14ac:dyDescent="0.3">
      <c r="A4216" s="837"/>
      <c r="B4216" s="239"/>
      <c r="C4216" s="249"/>
      <c r="D4216" s="239"/>
      <c r="E4216" s="239"/>
      <c r="F4216" s="91"/>
    </row>
    <row r="4217" spans="1:6" x14ac:dyDescent="0.3">
      <c r="A4217" s="837"/>
      <c r="B4217" s="239"/>
      <c r="C4217" s="249"/>
      <c r="D4217" s="239"/>
      <c r="E4217" s="239"/>
      <c r="F4217" s="91"/>
    </row>
    <row r="4218" spans="1:6" x14ac:dyDescent="0.3">
      <c r="A4218" s="837"/>
      <c r="B4218" s="239"/>
      <c r="C4218" s="249"/>
      <c r="D4218" s="239"/>
      <c r="E4218" s="239"/>
      <c r="F4218" s="91"/>
    </row>
    <row r="4219" spans="1:6" x14ac:dyDescent="0.3">
      <c r="A4219" s="1345" t="s">
        <v>127</v>
      </c>
      <c r="B4219" s="1345"/>
      <c r="C4219" s="1345"/>
      <c r="D4219" s="1345"/>
      <c r="E4219" s="1345"/>
      <c r="F4219" s="1345"/>
    </row>
    <row r="4220" spans="1:6" x14ac:dyDescent="0.3">
      <c r="A4220" s="1344" t="s">
        <v>415</v>
      </c>
      <c r="B4220" s="1344"/>
      <c r="C4220" s="1344"/>
      <c r="D4220" s="1344"/>
      <c r="E4220" s="1344"/>
      <c r="F4220" s="1344"/>
    </row>
    <row r="4221" spans="1:6" x14ac:dyDescent="0.3">
      <c r="A4221" s="1344" t="s">
        <v>45</v>
      </c>
      <c r="B4221" s="1344"/>
      <c r="C4221" s="1344"/>
      <c r="D4221" s="1344"/>
      <c r="E4221" s="1344"/>
      <c r="F4221" s="1344"/>
    </row>
    <row r="4222" spans="1:6" x14ac:dyDescent="0.3">
      <c r="A4222" s="214" t="s">
        <v>534</v>
      </c>
      <c r="B4222" s="91"/>
      <c r="C4222" s="552"/>
      <c r="D4222" s="552"/>
      <c r="E4222" s="552"/>
      <c r="F4222" s="552"/>
    </row>
    <row r="4223" spans="1:6" x14ac:dyDescent="0.3">
      <c r="A4223" s="214" t="s">
        <v>535</v>
      </c>
      <c r="B4223" s="91"/>
      <c r="C4223" s="552"/>
      <c r="D4223" s="552"/>
      <c r="E4223" s="552"/>
      <c r="F4223" s="552"/>
    </row>
    <row r="4224" spans="1:6" x14ac:dyDescent="0.3">
      <c r="A4224" s="214" t="s">
        <v>536</v>
      </c>
      <c r="B4224" s="91"/>
      <c r="C4224" s="552"/>
      <c r="D4224" s="552"/>
      <c r="E4224" s="552"/>
      <c r="F4224" s="552"/>
    </row>
    <row r="4225" spans="1:6" x14ac:dyDescent="0.3">
      <c r="A4225" s="214" t="s">
        <v>955</v>
      </c>
      <c r="B4225" s="91"/>
      <c r="C4225" s="552"/>
      <c r="D4225" s="552"/>
      <c r="E4225" s="552"/>
      <c r="F4225" s="552"/>
    </row>
    <row r="4226" spans="1:6" x14ac:dyDescent="0.3">
      <c r="A4226" s="91" t="s">
        <v>951</v>
      </c>
      <c r="B4226" s="587"/>
      <c r="C4226" s="587"/>
      <c r="D4226" s="587"/>
      <c r="E4226" s="91" t="s">
        <v>556</v>
      </c>
      <c r="F4226" s="587"/>
    </row>
    <row r="4227" spans="1:6" x14ac:dyDescent="0.3">
      <c r="A4227" s="91" t="s">
        <v>46</v>
      </c>
      <c r="B4227" s="587"/>
      <c r="C4227" s="587"/>
      <c r="D4227" s="587"/>
      <c r="E4227" s="587"/>
      <c r="F4227" s="587"/>
    </row>
    <row r="4228" spans="1:6" x14ac:dyDescent="0.3">
      <c r="A4228" s="216"/>
      <c r="B4228" s="588" t="s">
        <v>17</v>
      </c>
      <c r="C4228" s="1346" t="s">
        <v>416</v>
      </c>
      <c r="D4228" s="1347"/>
      <c r="E4228" s="1348"/>
      <c r="F4228" s="217"/>
    </row>
    <row r="4229" spans="1:6" x14ac:dyDescent="0.3">
      <c r="A4229" s="218" t="s">
        <v>47</v>
      </c>
      <c r="B4229" s="589" t="s">
        <v>113</v>
      </c>
      <c r="C4229" s="216" t="s">
        <v>114</v>
      </c>
      <c r="D4229" s="216" t="s">
        <v>115</v>
      </c>
      <c r="E4229" s="216" t="s">
        <v>116</v>
      </c>
      <c r="F4229" s="220" t="s">
        <v>48</v>
      </c>
    </row>
    <row r="4230" spans="1:6" x14ac:dyDescent="0.3">
      <c r="A4230" s="590"/>
      <c r="B4230" s="589" t="s">
        <v>188</v>
      </c>
      <c r="C4230" s="219" t="s">
        <v>117</v>
      </c>
      <c r="D4230" s="219" t="s">
        <v>118</v>
      </c>
      <c r="E4230" s="219" t="s">
        <v>119</v>
      </c>
      <c r="F4230" s="591"/>
    </row>
    <row r="4231" spans="1:6" ht="19.5" thickBot="1" x14ac:dyDescent="0.35">
      <c r="A4231" s="592" t="s">
        <v>540</v>
      </c>
      <c r="B4231" s="221">
        <v>3600</v>
      </c>
      <c r="C4231" s="221" t="s">
        <v>431</v>
      </c>
      <c r="D4231" s="221">
        <v>30000</v>
      </c>
      <c r="E4231" s="221" t="s">
        <v>431</v>
      </c>
      <c r="F4231" s="593"/>
    </row>
    <row r="4232" spans="1:6" ht="19.5" thickTop="1" x14ac:dyDescent="0.3">
      <c r="A4232" s="594" t="s">
        <v>588</v>
      </c>
      <c r="B4232" s="222">
        <v>3600</v>
      </c>
      <c r="C4232" s="223" t="s">
        <v>431</v>
      </c>
      <c r="D4232" s="223">
        <v>3600</v>
      </c>
      <c r="E4232" s="223" t="s">
        <v>431</v>
      </c>
      <c r="F4232" s="595" t="s">
        <v>431</v>
      </c>
    </row>
    <row r="4233" spans="1:6" x14ac:dyDescent="0.3">
      <c r="A4233" s="599" t="s">
        <v>878</v>
      </c>
      <c r="B4233" s="227">
        <v>3600</v>
      </c>
      <c r="C4233" s="227"/>
      <c r="D4233" s="228">
        <v>3600</v>
      </c>
      <c r="E4233" s="228"/>
      <c r="F4233" s="600" t="s">
        <v>2064</v>
      </c>
    </row>
    <row r="4234" spans="1:6" ht="21" x14ac:dyDescent="0.35">
      <c r="A4234" s="599" t="s">
        <v>431</v>
      </c>
      <c r="B4234" s="227" t="s">
        <v>431</v>
      </c>
      <c r="C4234" s="227"/>
      <c r="D4234" s="228" t="s">
        <v>431</v>
      </c>
      <c r="E4234" s="228"/>
      <c r="F4234" s="315" t="s">
        <v>952</v>
      </c>
    </row>
    <row r="4235" spans="1:6" ht="21" x14ac:dyDescent="0.35">
      <c r="A4235" s="594" t="s">
        <v>590</v>
      </c>
      <c r="B4235" s="223">
        <v>0</v>
      </c>
      <c r="C4235" s="223"/>
      <c r="D4235" s="224">
        <v>10000</v>
      </c>
      <c r="E4235" s="224"/>
      <c r="F4235" s="316" t="s">
        <v>431</v>
      </c>
    </row>
    <row r="4236" spans="1:6" x14ac:dyDescent="0.3">
      <c r="A4236" s="590" t="s">
        <v>936</v>
      </c>
      <c r="B4236" s="230">
        <v>0</v>
      </c>
      <c r="C4236" s="230"/>
      <c r="D4236" s="231">
        <v>10000</v>
      </c>
      <c r="E4236" s="231"/>
      <c r="F4236" s="273" t="s">
        <v>939</v>
      </c>
    </row>
    <row r="4237" spans="1:6" x14ac:dyDescent="0.3">
      <c r="A4237" s="599"/>
      <c r="B4237" s="227"/>
      <c r="C4237" s="227"/>
      <c r="D4237" s="228"/>
      <c r="E4237" s="228"/>
      <c r="F4237" s="193" t="s">
        <v>957</v>
      </c>
    </row>
    <row r="4238" spans="1:6" x14ac:dyDescent="0.3">
      <c r="A4238" s="599"/>
      <c r="B4238" s="227"/>
      <c r="C4238" s="227"/>
      <c r="D4238" s="228"/>
      <c r="E4238" s="228"/>
      <c r="F4238" s="193" t="s">
        <v>956</v>
      </c>
    </row>
    <row r="4239" spans="1:6" x14ac:dyDescent="0.3">
      <c r="A4239" s="599"/>
      <c r="B4239" s="227"/>
      <c r="C4239" s="227"/>
      <c r="D4239" s="228"/>
      <c r="E4239" s="228"/>
      <c r="F4239" s="601" t="s">
        <v>431</v>
      </c>
    </row>
    <row r="4240" spans="1:6" ht="21" x14ac:dyDescent="0.35">
      <c r="A4240" s="594" t="s">
        <v>941</v>
      </c>
      <c r="B4240" s="223">
        <v>0</v>
      </c>
      <c r="C4240" s="223"/>
      <c r="D4240" s="224">
        <f>D4241</f>
        <v>16400</v>
      </c>
      <c r="E4240" s="224"/>
      <c r="F4240" s="316" t="s">
        <v>431</v>
      </c>
    </row>
    <row r="4241" spans="1:6" x14ac:dyDescent="0.3">
      <c r="A4241" s="599" t="s">
        <v>592</v>
      </c>
      <c r="B4241" s="227"/>
      <c r="C4241" s="227"/>
      <c r="D4241" s="228">
        <v>16400</v>
      </c>
      <c r="E4241" s="228"/>
      <c r="F4241" s="597" t="s">
        <v>959</v>
      </c>
    </row>
    <row r="4242" spans="1:6" x14ac:dyDescent="0.3">
      <c r="A4242" s="599"/>
      <c r="B4242" s="227"/>
      <c r="C4242" s="227"/>
      <c r="D4242" s="228"/>
      <c r="E4242" s="228"/>
      <c r="F4242" s="597" t="s">
        <v>958</v>
      </c>
    </row>
    <row r="4243" spans="1:6" x14ac:dyDescent="0.3">
      <c r="A4243" s="599"/>
      <c r="B4243" s="227"/>
      <c r="C4243" s="227"/>
      <c r="D4243" s="228"/>
      <c r="E4243" s="228"/>
      <c r="F4243" s="597"/>
    </row>
    <row r="4244" spans="1:6" x14ac:dyDescent="0.3">
      <c r="A4244" s="599"/>
      <c r="B4244" s="227"/>
      <c r="C4244" s="227"/>
      <c r="D4244" s="228"/>
      <c r="E4244" s="228"/>
      <c r="F4244" s="597"/>
    </row>
    <row r="4245" spans="1:6" x14ac:dyDescent="0.3">
      <c r="A4245" s="599"/>
      <c r="B4245" s="227"/>
      <c r="C4245" s="227"/>
      <c r="D4245" s="228"/>
      <c r="E4245" s="228"/>
      <c r="F4245" s="601"/>
    </row>
    <row r="4246" spans="1:6" x14ac:dyDescent="0.3">
      <c r="A4246" s="599"/>
      <c r="B4246" s="227"/>
      <c r="C4246" s="227"/>
      <c r="D4246" s="228"/>
      <c r="E4246" s="228"/>
      <c r="F4246" s="601"/>
    </row>
    <row r="4247" spans="1:6" x14ac:dyDescent="0.3">
      <c r="A4247" s="599"/>
      <c r="B4247" s="227"/>
      <c r="C4247" s="227"/>
      <c r="D4247" s="228"/>
      <c r="E4247" s="228"/>
      <c r="F4247" s="601"/>
    </row>
    <row r="4248" spans="1:6" x14ac:dyDescent="0.3">
      <c r="A4248" s="599"/>
      <c r="B4248" s="227"/>
      <c r="C4248" s="227"/>
      <c r="D4248" s="228"/>
      <c r="E4248" s="228"/>
      <c r="F4248" s="602"/>
    </row>
    <row r="4249" spans="1:6" x14ac:dyDescent="0.3">
      <c r="A4249" s="233" t="s">
        <v>6</v>
      </c>
      <c r="B4249" s="234">
        <v>3600</v>
      </c>
      <c r="C4249" s="223" t="s">
        <v>431</v>
      </c>
      <c r="D4249" s="234">
        <v>30000</v>
      </c>
      <c r="E4249" s="223" t="s">
        <v>431</v>
      </c>
      <c r="F4249" s="603"/>
    </row>
    <row r="4250" spans="1:6" x14ac:dyDescent="0.3">
      <c r="A4250" s="215"/>
      <c r="B4250" s="215"/>
      <c r="C4250" s="215"/>
      <c r="D4250" s="215"/>
      <c r="E4250" s="215"/>
      <c r="F4250" s="215"/>
    </row>
    <row r="4251" spans="1:6" x14ac:dyDescent="0.3">
      <c r="A4251" s="215"/>
      <c r="B4251" s="215"/>
      <c r="C4251" s="215"/>
      <c r="D4251" s="215"/>
      <c r="E4251" s="215"/>
      <c r="F4251" s="215"/>
    </row>
    <row r="4252" spans="1:6" x14ac:dyDescent="0.3">
      <c r="A4252" s="215"/>
      <c r="B4252" s="215"/>
      <c r="C4252" s="215"/>
      <c r="D4252" s="215"/>
      <c r="E4252" s="215"/>
      <c r="F4252" s="215"/>
    </row>
    <row r="4253" spans="1:6" x14ac:dyDescent="0.3">
      <c r="A4253" s="215"/>
      <c r="B4253" s="215"/>
      <c r="C4253" s="215"/>
      <c r="D4253" s="215"/>
      <c r="E4253" s="215"/>
      <c r="F4253" s="215"/>
    </row>
    <row r="4254" spans="1:6" x14ac:dyDescent="0.3">
      <c r="A4254" s="215"/>
      <c r="B4254" s="215"/>
      <c r="C4254" s="215"/>
      <c r="D4254" s="215"/>
      <c r="E4254" s="215"/>
      <c r="F4254" s="215"/>
    </row>
    <row r="4255" spans="1:6" x14ac:dyDescent="0.3">
      <c r="A4255" s="215"/>
      <c r="B4255" s="215"/>
      <c r="C4255" s="215"/>
      <c r="D4255" s="215"/>
      <c r="E4255" s="215"/>
      <c r="F4255" s="215"/>
    </row>
    <row r="4256" spans="1:6" x14ac:dyDescent="0.3">
      <c r="A4256" s="215"/>
      <c r="B4256" s="215"/>
      <c r="C4256" s="215"/>
      <c r="D4256" s="215"/>
      <c r="E4256" s="215"/>
      <c r="F4256" s="215"/>
    </row>
    <row r="4257" spans="1:6" x14ac:dyDescent="0.3">
      <c r="A4257" s="215"/>
      <c r="B4257" s="215"/>
      <c r="C4257" s="215"/>
      <c r="D4257" s="215"/>
      <c r="E4257" s="215"/>
      <c r="F4257" s="215"/>
    </row>
  </sheetData>
  <mergeCells count="340">
    <mergeCell ref="A297:F297"/>
    <mergeCell ref="A2245:F2245"/>
    <mergeCell ref="A2247:F2247"/>
    <mergeCell ref="A2737:F2737"/>
    <mergeCell ref="A2738:F2738"/>
    <mergeCell ref="A2739:F2739"/>
    <mergeCell ref="C2746:E2746"/>
    <mergeCell ref="A2545:F2545"/>
    <mergeCell ref="A2546:F2546"/>
    <mergeCell ref="A2547:F2547"/>
    <mergeCell ref="C2554:E2554"/>
    <mergeCell ref="A2591:F2591"/>
    <mergeCell ref="A2592:F2592"/>
    <mergeCell ref="A2593:F2593"/>
    <mergeCell ref="C2600:E2600"/>
    <mergeCell ref="A1796:F1796"/>
    <mergeCell ref="C1803:E1803"/>
    <mergeCell ref="A1494:F1494"/>
    <mergeCell ref="A1244:F1244"/>
    <mergeCell ref="A1245:F1245"/>
    <mergeCell ref="A1246:F1246"/>
    <mergeCell ref="C1253:E1253"/>
    <mergeCell ref="C1203:E1203"/>
    <mergeCell ref="A799:F799"/>
    <mergeCell ref="A248:F248"/>
    <mergeCell ref="C255:E255"/>
    <mergeCell ref="A846:F846"/>
    <mergeCell ref="A145:F145"/>
    <mergeCell ref="A146:F146"/>
    <mergeCell ref="A147:F147"/>
    <mergeCell ref="C154:E154"/>
    <mergeCell ref="A698:F698"/>
    <mergeCell ref="A699:F699"/>
    <mergeCell ref="A700:F700"/>
    <mergeCell ref="C707:E707"/>
    <mergeCell ref="A650:F650"/>
    <mergeCell ref="C657:E657"/>
    <mergeCell ref="A748:F748"/>
    <mergeCell ref="A749:F749"/>
    <mergeCell ref="A750:F750"/>
    <mergeCell ref="C757:E757"/>
    <mergeCell ref="A798:F798"/>
    <mergeCell ref="A498:F498"/>
    <mergeCell ref="A499:F499"/>
    <mergeCell ref="C506:E506"/>
    <mergeCell ref="A649:F649"/>
    <mergeCell ref="A597:F597"/>
    <mergeCell ref="A800:F800"/>
    <mergeCell ref="A1:F1"/>
    <mergeCell ref="A2:F2"/>
    <mergeCell ref="A3:F3"/>
    <mergeCell ref="C10:E10"/>
    <mergeCell ref="A446:F446"/>
    <mergeCell ref="A447:F447"/>
    <mergeCell ref="A448:F448"/>
    <mergeCell ref="C455:E455"/>
    <mergeCell ref="A396:F396"/>
    <mergeCell ref="A397:F397"/>
    <mergeCell ref="A398:F398"/>
    <mergeCell ref="C405:E405"/>
    <mergeCell ref="A95:F95"/>
    <mergeCell ref="A96:F96"/>
    <mergeCell ref="A97:F97"/>
    <mergeCell ref="C104:E104"/>
    <mergeCell ref="A196:F196"/>
    <mergeCell ref="A197:F197"/>
    <mergeCell ref="A198:F198"/>
    <mergeCell ref="C205:E205"/>
    <mergeCell ref="A246:F246"/>
    <mergeCell ref="A247:F247"/>
    <mergeCell ref="A295:F295"/>
    <mergeCell ref="A296:F296"/>
    <mergeCell ref="A2195:F2195"/>
    <mergeCell ref="C1753:E1753"/>
    <mergeCell ref="A1844:F1844"/>
    <mergeCell ref="A1845:F1845"/>
    <mergeCell ref="C1953:E1953"/>
    <mergeCell ref="A1995:F1995"/>
    <mergeCell ref="C2154:E2154"/>
    <mergeCell ref="A2046:F2046"/>
    <mergeCell ref="A2047:F2047"/>
    <mergeCell ref="C2054:E2054"/>
    <mergeCell ref="A1997:F1997"/>
    <mergeCell ref="A1794:F1794"/>
    <mergeCell ref="A1846:F1846"/>
    <mergeCell ref="C1853:E1853"/>
    <mergeCell ref="C1903:E1903"/>
    <mergeCell ref="A1894:F1894"/>
    <mergeCell ref="A1895:F1895"/>
    <mergeCell ref="A2045:F2045"/>
    <mergeCell ref="A1946:F1946"/>
    <mergeCell ref="A1996:F1996"/>
    <mergeCell ref="C2004:E2004"/>
    <mergeCell ref="C2404:E2404"/>
    <mergeCell ref="A2346:F2346"/>
    <mergeCell ref="A2347:F2347"/>
    <mergeCell ref="C2354:E2354"/>
    <mergeCell ref="A2445:F2445"/>
    <mergeCell ref="A2395:F2395"/>
    <mergeCell ref="A2396:F2396"/>
    <mergeCell ref="A2197:F2197"/>
    <mergeCell ref="C2204:E2204"/>
    <mergeCell ref="A896:F896"/>
    <mergeCell ref="C903:E903"/>
    <mergeCell ref="A944:F944"/>
    <mergeCell ref="A845:F845"/>
    <mergeCell ref="A1294:F1294"/>
    <mergeCell ref="A1296:F1296"/>
    <mergeCell ref="A1295:F1295"/>
    <mergeCell ref="C1303:E1303"/>
    <mergeCell ref="A1095:F1095"/>
    <mergeCell ref="A1096:F1096"/>
    <mergeCell ref="A1045:F1045"/>
    <mergeCell ref="A847:F847"/>
    <mergeCell ref="C854:E854"/>
    <mergeCell ref="A946:F946"/>
    <mergeCell ref="C953:E953"/>
    <mergeCell ref="A994:F994"/>
    <mergeCell ref="A995:F995"/>
    <mergeCell ref="A996:F996"/>
    <mergeCell ref="A1094:F1094"/>
    <mergeCell ref="A1146:F1146"/>
    <mergeCell ref="A1196:F1196"/>
    <mergeCell ref="C1153:E1153"/>
    <mergeCell ref="A1194:F1194"/>
    <mergeCell ref="A1195:F1195"/>
    <mergeCell ref="C3380:E3380"/>
    <mergeCell ref="A3521:F3521"/>
    <mergeCell ref="A3522:F3522"/>
    <mergeCell ref="A3523:F3523"/>
    <mergeCell ref="C304:E304"/>
    <mergeCell ref="A648:F648"/>
    <mergeCell ref="A346:F346"/>
    <mergeCell ref="A347:F347"/>
    <mergeCell ref="A348:F348"/>
    <mergeCell ref="C355:E355"/>
    <mergeCell ref="A497:F497"/>
    <mergeCell ref="A598:F598"/>
    <mergeCell ref="A599:F599"/>
    <mergeCell ref="A547:F547"/>
    <mergeCell ref="A548:F548"/>
    <mergeCell ref="A549:F549"/>
    <mergeCell ref="C556:E556"/>
    <mergeCell ref="C606:E606"/>
    <mergeCell ref="C807:E807"/>
    <mergeCell ref="A945:F945"/>
    <mergeCell ref="A894:F894"/>
    <mergeCell ref="C1003:E1003"/>
    <mergeCell ref="A1044:F1044"/>
    <mergeCell ref="A895:F895"/>
    <mergeCell ref="A3472:F3472"/>
    <mergeCell ref="A3473:F3473"/>
    <mergeCell ref="C3480:E3480"/>
    <mergeCell ref="A3671:F3671"/>
    <mergeCell ref="A3672:F3672"/>
    <mergeCell ref="A3623:F3623"/>
    <mergeCell ref="C3630:E3630"/>
    <mergeCell ref="A3423:F3423"/>
    <mergeCell ref="C3430:E3430"/>
    <mergeCell ref="A3571:F3571"/>
    <mergeCell ref="A3572:F3572"/>
    <mergeCell ref="A3573:F3573"/>
    <mergeCell ref="C3580:E3580"/>
    <mergeCell ref="A2496:F2496"/>
    <mergeCell ref="A1795:F1795"/>
    <mergeCell ref="A2196:F2196"/>
    <mergeCell ref="A2097:F2097"/>
    <mergeCell ref="C2104:E2104"/>
    <mergeCell ref="A2147:F2147"/>
    <mergeCell ref="C2254:E2254"/>
    <mergeCell ref="A2246:F2246"/>
    <mergeCell ref="A2446:F2446"/>
    <mergeCell ref="A2447:F2447"/>
    <mergeCell ref="C2454:E2454"/>
    <mergeCell ref="A2397:F2397"/>
    <mergeCell ref="A2495:F2495"/>
    <mergeCell ref="A2345:F2345"/>
    <mergeCell ref="A2145:F2145"/>
    <mergeCell ref="A2146:F2146"/>
    <mergeCell ref="A2295:F2295"/>
    <mergeCell ref="A2296:F2296"/>
    <mergeCell ref="A1945:F1945"/>
    <mergeCell ref="A2096:F2096"/>
    <mergeCell ref="A2095:F2095"/>
    <mergeCell ref="A1944:F1944"/>
    <mergeCell ref="A2297:F2297"/>
    <mergeCell ref="C2304:E2304"/>
    <mergeCell ref="A2837:F2837"/>
    <mergeCell ref="A2838:F2838"/>
    <mergeCell ref="A2839:F2839"/>
    <mergeCell ref="C2846:E2846"/>
    <mergeCell ref="A3082:F3082"/>
    <mergeCell ref="A3083:F3083"/>
    <mergeCell ref="A3035:F3035"/>
    <mergeCell ref="A3036:F3036"/>
    <mergeCell ref="A3037:F3037"/>
    <mergeCell ref="C3044:E3044"/>
    <mergeCell ref="A2987:F2987"/>
    <mergeCell ref="A2988:F2988"/>
    <mergeCell ref="A2989:F2989"/>
    <mergeCell ref="C2996:E2996"/>
    <mergeCell ref="A2888:F2888"/>
    <mergeCell ref="A2889:F2889"/>
    <mergeCell ref="C2896:E2896"/>
    <mergeCell ref="A2887:F2887"/>
    <mergeCell ref="A2938:F2938"/>
    <mergeCell ref="A2937:F2937"/>
    <mergeCell ref="A2497:F2497"/>
    <mergeCell ref="A2787:F2787"/>
    <mergeCell ref="C2796:E2796"/>
    <mergeCell ref="A2688:F2688"/>
    <mergeCell ref="A2689:F2689"/>
    <mergeCell ref="C2696:E2696"/>
    <mergeCell ref="A2639:F2639"/>
    <mergeCell ref="C2646:E2646"/>
    <mergeCell ref="A2637:F2637"/>
    <mergeCell ref="A2638:F2638"/>
    <mergeCell ref="A2687:F2687"/>
    <mergeCell ref="C2504:E2504"/>
    <mergeCell ref="A2789:F2789"/>
    <mergeCell ref="A2788:F2788"/>
    <mergeCell ref="A1345:F1345"/>
    <mergeCell ref="A1346:F1346"/>
    <mergeCell ref="A1896:F1896"/>
    <mergeCell ref="A1495:F1495"/>
    <mergeCell ref="A1496:F1496"/>
    <mergeCell ref="A1444:F1444"/>
    <mergeCell ref="A1445:F1445"/>
    <mergeCell ref="A1746:F1746"/>
    <mergeCell ref="C1603:E1603"/>
    <mergeCell ref="A1644:F1644"/>
    <mergeCell ref="A1645:F1645"/>
    <mergeCell ref="A1694:F1694"/>
    <mergeCell ref="A1446:F1446"/>
    <mergeCell ref="C1453:E1453"/>
    <mergeCell ref="A1744:F1744"/>
    <mergeCell ref="A1745:F1745"/>
    <mergeCell ref="A1046:F1046"/>
    <mergeCell ref="C1053:E1053"/>
    <mergeCell ref="A1695:F1695"/>
    <mergeCell ref="A1696:F1696"/>
    <mergeCell ref="C1703:E1703"/>
    <mergeCell ref="A1395:F1395"/>
    <mergeCell ref="C1353:E1353"/>
    <mergeCell ref="C1103:E1103"/>
    <mergeCell ref="A1144:F1144"/>
    <mergeCell ref="A1145:F1145"/>
    <mergeCell ref="C1503:E1503"/>
    <mergeCell ref="A1544:F1544"/>
    <mergeCell ref="A1545:F1545"/>
    <mergeCell ref="A1594:F1594"/>
    <mergeCell ref="A1595:F1595"/>
    <mergeCell ref="A1596:F1596"/>
    <mergeCell ref="A1546:F1546"/>
    <mergeCell ref="C1553:E1553"/>
    <mergeCell ref="A1646:F1646"/>
    <mergeCell ref="C1653:E1653"/>
    <mergeCell ref="A1396:F1396"/>
    <mergeCell ref="C1403:E1403"/>
    <mergeCell ref="A1344:F1344"/>
    <mergeCell ref="A1394:F1394"/>
    <mergeCell ref="A3331:F3331"/>
    <mergeCell ref="C3338:E3338"/>
    <mergeCell ref="A3329:F3329"/>
    <mergeCell ref="A3330:F3330"/>
    <mergeCell ref="A3084:F3084"/>
    <mergeCell ref="A3180:F3180"/>
    <mergeCell ref="A3281:F3281"/>
    <mergeCell ref="C3288:E3288"/>
    <mergeCell ref="A3231:F3231"/>
    <mergeCell ref="A3280:F3280"/>
    <mergeCell ref="A3181:F3181"/>
    <mergeCell ref="A3133:F3133"/>
    <mergeCell ref="A3134:F3134"/>
    <mergeCell ref="C3238:E3238"/>
    <mergeCell ref="A3182:F3182"/>
    <mergeCell ref="A3230:F3230"/>
    <mergeCell ref="A3279:F3279"/>
    <mergeCell ref="C3189:E3189"/>
    <mergeCell ref="A3229:F3229"/>
    <mergeCell ref="C3141:E3141"/>
    <mergeCell ref="C3091:E3091"/>
    <mergeCell ref="A3132:F3132"/>
    <mergeCell ref="C4129:E4129"/>
    <mergeCell ref="A4169:F4169"/>
    <mergeCell ref="A4170:F4170"/>
    <mergeCell ref="A3770:F3770"/>
    <mergeCell ref="A3771:F3771"/>
    <mergeCell ref="A3772:F3772"/>
    <mergeCell ref="C3779:E3779"/>
    <mergeCell ref="A2939:F2939"/>
    <mergeCell ref="C2946:E2946"/>
    <mergeCell ref="C3530:E3530"/>
    <mergeCell ref="A3673:F3673"/>
    <mergeCell ref="A3621:F3621"/>
    <mergeCell ref="A3622:F3622"/>
    <mergeCell ref="A3371:F3371"/>
    <mergeCell ref="A3421:F3421"/>
    <mergeCell ref="A3422:F3422"/>
    <mergeCell ref="C3729:E3729"/>
    <mergeCell ref="C3680:E3680"/>
    <mergeCell ref="A3372:F3372"/>
    <mergeCell ref="A3373:F3373"/>
    <mergeCell ref="A3720:F3720"/>
    <mergeCell ref="A3721:F3721"/>
    <mergeCell ref="A3722:F3722"/>
    <mergeCell ref="A3471:F3471"/>
    <mergeCell ref="C4079:E4079"/>
    <mergeCell ref="A4171:F4171"/>
    <mergeCell ref="C4178:E4178"/>
    <mergeCell ref="A3872:F3872"/>
    <mergeCell ref="C3879:E3879"/>
    <mergeCell ref="C4228:E4228"/>
    <mergeCell ref="A4221:F4221"/>
    <mergeCell ref="C3979:E3979"/>
    <mergeCell ref="A4219:F4219"/>
    <mergeCell ref="A4220:F4220"/>
    <mergeCell ref="A4020:F4020"/>
    <mergeCell ref="A4021:F4021"/>
    <mergeCell ref="A4022:F4022"/>
    <mergeCell ref="C4029:E4029"/>
    <mergeCell ref="A3972:F3972"/>
    <mergeCell ref="A3920:F3920"/>
    <mergeCell ref="A3921:F3921"/>
    <mergeCell ref="A3922:F3922"/>
    <mergeCell ref="C3929:E3929"/>
    <mergeCell ref="A3971:F3971"/>
    <mergeCell ref="A3970:F3970"/>
    <mergeCell ref="A4120:F4120"/>
    <mergeCell ref="A4121:F4121"/>
    <mergeCell ref="A4122:F4122"/>
    <mergeCell ref="A3871:F3871"/>
    <mergeCell ref="A3870:F3870"/>
    <mergeCell ref="A3820:F3820"/>
    <mergeCell ref="A3821:F3821"/>
    <mergeCell ref="A3822:F3822"/>
    <mergeCell ref="C3829:E3829"/>
    <mergeCell ref="A4070:F4070"/>
    <mergeCell ref="A4071:F4071"/>
    <mergeCell ref="A4072:F4072"/>
  </mergeCells>
  <pageMargins left="0.59055118110236227" right="0.59055118110236227" top="0.74803149606299213" bottom="0.39370078740157483" header="0.39370078740157483" footer="0.27559055118110237"/>
  <pageSetup paperSize="9" scale="85" firstPageNumber="18" fitToHeight="0" orientation="portrait" useFirstPageNumber="1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view="pageLayout" topLeftCell="A238" zoomScale="115" zoomScaleNormal="100" zoomScaleSheetLayoutView="100" zoomScalePageLayoutView="115" workbookViewId="0">
      <selection activeCell="B218" sqref="B218"/>
    </sheetView>
  </sheetViews>
  <sheetFormatPr defaultColWidth="9.140625" defaultRowHeight="18.75" x14ac:dyDescent="0.3"/>
  <cols>
    <col min="1" max="1" width="4.7109375" style="17" customWidth="1"/>
    <col min="2" max="2" width="22.140625" style="17" customWidth="1"/>
    <col min="3" max="3" width="8" style="17" customWidth="1"/>
    <col min="4" max="4" width="7.7109375" style="17" customWidth="1"/>
    <col min="5" max="5" width="11.140625" style="17" customWidth="1"/>
    <col min="6" max="6" width="11.5703125" style="17" customWidth="1"/>
    <col min="7" max="7" width="39.140625" style="17" customWidth="1"/>
    <col min="8" max="16384" width="9.140625" style="17"/>
  </cols>
  <sheetData>
    <row r="1" spans="1:7" ht="21" x14ac:dyDescent="0.35">
      <c r="A1" s="2"/>
      <c r="B1" s="2"/>
      <c r="C1" s="1"/>
      <c r="D1" s="2"/>
      <c r="E1" s="2"/>
      <c r="F1" s="2"/>
      <c r="G1" s="16" t="s">
        <v>129</v>
      </c>
    </row>
    <row r="2" spans="1:7" x14ac:dyDescent="0.3">
      <c r="A2" s="1351" t="s">
        <v>417</v>
      </c>
      <c r="B2" s="1351"/>
      <c r="C2" s="1351"/>
      <c r="D2" s="1351"/>
      <c r="E2" s="1351"/>
      <c r="F2" s="1351"/>
      <c r="G2" s="1351"/>
    </row>
    <row r="3" spans="1:7" ht="12.75" customHeight="1" x14ac:dyDescent="0.3">
      <c r="A3" s="744"/>
      <c r="B3" s="744"/>
      <c r="C3" s="744"/>
      <c r="D3" s="744"/>
      <c r="E3" s="744"/>
      <c r="F3" s="744"/>
      <c r="G3" s="744"/>
    </row>
    <row r="4" spans="1:7" x14ac:dyDescent="0.3">
      <c r="A4" s="781" t="s">
        <v>140</v>
      </c>
      <c r="B4" s="744"/>
      <c r="C4" s="744" t="s">
        <v>1885</v>
      </c>
      <c r="D4" s="744"/>
      <c r="E4" s="744"/>
      <c r="F4" s="744"/>
      <c r="G4" s="744"/>
    </row>
    <row r="5" spans="1:7" x14ac:dyDescent="0.3">
      <c r="A5" s="110" t="s">
        <v>454</v>
      </c>
      <c r="B5" s="744"/>
      <c r="C5" s="744"/>
      <c r="D5" s="744"/>
      <c r="E5" s="744"/>
      <c r="F5" s="744"/>
      <c r="G5" s="744"/>
    </row>
    <row r="6" spans="1:7" x14ac:dyDescent="0.3">
      <c r="A6" s="110" t="s">
        <v>1164</v>
      </c>
      <c r="B6" s="744"/>
      <c r="C6" s="744"/>
      <c r="D6" s="744"/>
      <c r="E6" s="744"/>
      <c r="F6" s="744"/>
      <c r="G6" s="744"/>
    </row>
    <row r="7" spans="1:7" x14ac:dyDescent="0.3">
      <c r="A7" s="110" t="s">
        <v>1165</v>
      </c>
      <c r="B7" s="744"/>
      <c r="C7" s="744"/>
      <c r="D7" s="744"/>
      <c r="E7" s="744"/>
      <c r="F7" s="744"/>
      <c r="G7" s="744"/>
    </row>
    <row r="8" spans="1:7" x14ac:dyDescent="0.3">
      <c r="A8" s="6" t="s">
        <v>10</v>
      </c>
      <c r="B8" s="6" t="s">
        <v>11</v>
      </c>
      <c r="C8" s="18" t="s">
        <v>8</v>
      </c>
      <c r="D8" s="19"/>
      <c r="E8" s="9" t="s">
        <v>9</v>
      </c>
      <c r="F8" s="6" t="s">
        <v>2</v>
      </c>
      <c r="G8" s="6" t="s">
        <v>44</v>
      </c>
    </row>
    <row r="9" spans="1:7" x14ac:dyDescent="0.3">
      <c r="A9" s="7"/>
      <c r="B9" s="7"/>
      <c r="C9" s="8" t="s">
        <v>7</v>
      </c>
      <c r="D9" s="20" t="s">
        <v>12</v>
      </c>
      <c r="E9" s="8" t="s">
        <v>13</v>
      </c>
      <c r="F9" s="7"/>
      <c r="G9" s="7"/>
    </row>
    <row r="10" spans="1:7" x14ac:dyDescent="0.3">
      <c r="A10" s="184"/>
      <c r="B10" s="185" t="s">
        <v>1149</v>
      </c>
      <c r="C10" s="186"/>
      <c r="D10" s="186"/>
      <c r="E10" s="187"/>
      <c r="F10" s="773">
        <f>F11+F36+F51+F65+F78+F84+F106+F113+F129+F139+F143</f>
        <v>455820</v>
      </c>
      <c r="G10" s="184"/>
    </row>
    <row r="11" spans="1:7" x14ac:dyDescent="0.3">
      <c r="A11" s="1117">
        <v>1</v>
      </c>
      <c r="B11" s="1118" t="s">
        <v>2302</v>
      </c>
      <c r="C11" s="1117" t="s">
        <v>1150</v>
      </c>
      <c r="D11" s="1117">
        <v>2</v>
      </c>
      <c r="E11" s="1119">
        <v>9300</v>
      </c>
      <c r="F11" s="1119">
        <f>SUM(E11*D11)</f>
        <v>18600</v>
      </c>
      <c r="G11" s="1120" t="s">
        <v>43</v>
      </c>
    </row>
    <row r="12" spans="1:7" x14ac:dyDescent="0.3">
      <c r="A12" s="1121"/>
      <c r="B12" s="1134" t="s">
        <v>2301</v>
      </c>
      <c r="C12" s="1121"/>
      <c r="D12" s="1121"/>
      <c r="E12" s="1123"/>
      <c r="F12" s="1124"/>
      <c r="G12" s="1125" t="s">
        <v>1151</v>
      </c>
    </row>
    <row r="13" spans="1:7" ht="31.5" x14ac:dyDescent="0.3">
      <c r="A13" s="1121"/>
      <c r="B13" s="1195" t="s">
        <v>2300</v>
      </c>
      <c r="C13" s="1121"/>
      <c r="D13" s="1121"/>
      <c r="E13" s="1123"/>
      <c r="F13" s="1124"/>
      <c r="G13" s="1125" t="s">
        <v>1152</v>
      </c>
    </row>
    <row r="14" spans="1:7" ht="31.5" x14ac:dyDescent="0.3">
      <c r="A14" s="1121"/>
      <c r="B14" s="1134" t="s">
        <v>431</v>
      </c>
      <c r="C14" s="1121"/>
      <c r="D14" s="1121"/>
      <c r="E14" s="1123"/>
      <c r="F14" s="1124"/>
      <c r="G14" s="1125" t="s">
        <v>1153</v>
      </c>
    </row>
    <row r="15" spans="1:7" ht="63" x14ac:dyDescent="0.3">
      <c r="A15" s="1121"/>
      <c r="B15" s="1122"/>
      <c r="C15" s="1121"/>
      <c r="D15" s="1121"/>
      <c r="E15" s="1123"/>
      <c r="F15" s="1124"/>
      <c r="G15" s="1125" t="s">
        <v>1154</v>
      </c>
    </row>
    <row r="16" spans="1:7" ht="47.25" x14ac:dyDescent="0.3">
      <c r="A16" s="1121"/>
      <c r="B16" s="1122"/>
      <c r="C16" s="1121"/>
      <c r="D16" s="1121"/>
      <c r="E16" s="1123"/>
      <c r="F16" s="1124"/>
      <c r="G16" s="1125" t="s">
        <v>1155</v>
      </c>
    </row>
    <row r="17" spans="1:7" ht="47.25" x14ac:dyDescent="0.3">
      <c r="A17" s="1121"/>
      <c r="B17" s="1122"/>
      <c r="C17" s="1121"/>
      <c r="D17" s="1121"/>
      <c r="E17" s="1123"/>
      <c r="F17" s="1124"/>
      <c r="G17" s="1125" t="s">
        <v>1156</v>
      </c>
    </row>
    <row r="18" spans="1:7" ht="47.25" x14ac:dyDescent="0.3">
      <c r="A18" s="1121"/>
      <c r="B18" s="1122"/>
      <c r="C18" s="1121"/>
      <c r="D18" s="1121"/>
      <c r="E18" s="1123"/>
      <c r="F18" s="1124"/>
      <c r="G18" s="1125" t="s">
        <v>1157</v>
      </c>
    </row>
    <row r="19" spans="1:7" ht="31.5" x14ac:dyDescent="0.3">
      <c r="A19" s="1121"/>
      <c r="B19" s="1122"/>
      <c r="C19" s="1121"/>
      <c r="D19" s="1121"/>
      <c r="E19" s="1123"/>
      <c r="F19" s="1124"/>
      <c r="G19" s="1125" t="s">
        <v>1158</v>
      </c>
    </row>
    <row r="20" spans="1:7" ht="47.25" x14ac:dyDescent="0.3">
      <c r="A20" s="1201"/>
      <c r="B20" s="1202"/>
      <c r="C20" s="1201"/>
      <c r="D20" s="1201"/>
      <c r="E20" s="1203"/>
      <c r="F20" s="1204"/>
      <c r="G20" s="1196" t="s">
        <v>1159</v>
      </c>
    </row>
    <row r="21" spans="1:7" ht="47.25" x14ac:dyDescent="0.3">
      <c r="A21" s="1201"/>
      <c r="B21" s="1202"/>
      <c r="C21" s="1201"/>
      <c r="D21" s="1201"/>
      <c r="E21" s="1203"/>
      <c r="F21" s="1204"/>
      <c r="G21" s="1196" t="s">
        <v>1160</v>
      </c>
    </row>
    <row r="22" spans="1:7" ht="22.5" customHeight="1" x14ac:dyDescent="0.3">
      <c r="A22" s="1121"/>
      <c r="B22" s="1122"/>
      <c r="C22" s="1121"/>
      <c r="D22" s="1121"/>
      <c r="E22" s="1123"/>
      <c r="F22" s="1124"/>
      <c r="G22" s="1125" t="s">
        <v>1161</v>
      </c>
    </row>
    <row r="23" spans="1:7" x14ac:dyDescent="0.3">
      <c r="A23" s="1121"/>
      <c r="B23" s="1122"/>
      <c r="C23" s="1121"/>
      <c r="D23" s="1121"/>
      <c r="E23" s="1123"/>
      <c r="F23" s="1124"/>
      <c r="G23" s="1125" t="s">
        <v>1162</v>
      </c>
    </row>
    <row r="24" spans="1:7" ht="81" customHeight="1" x14ac:dyDescent="0.3">
      <c r="A24" s="188"/>
      <c r="B24" s="696"/>
      <c r="C24" s="188"/>
      <c r="D24" s="188"/>
      <c r="E24" s="189"/>
      <c r="F24" s="190"/>
      <c r="G24" s="819" t="s">
        <v>1163</v>
      </c>
    </row>
    <row r="25" spans="1:7" x14ac:dyDescent="0.3">
      <c r="A25" s="188"/>
      <c r="B25" s="696"/>
      <c r="C25" s="188"/>
      <c r="D25" s="188"/>
      <c r="E25" s="189"/>
      <c r="F25" s="190"/>
      <c r="G25" s="819" t="s">
        <v>1166</v>
      </c>
    </row>
    <row r="26" spans="1:7" ht="37.5" x14ac:dyDescent="0.3">
      <c r="A26" s="188"/>
      <c r="B26" s="696"/>
      <c r="C26" s="188"/>
      <c r="D26" s="188"/>
      <c r="E26" s="189"/>
      <c r="F26" s="190"/>
      <c r="G26" s="819" t="s">
        <v>1167</v>
      </c>
    </row>
    <row r="27" spans="1:7" ht="47.25" x14ac:dyDescent="0.3">
      <c r="A27" s="1121"/>
      <c r="B27" s="1122"/>
      <c r="C27" s="1121"/>
      <c r="D27" s="1121"/>
      <c r="E27" s="1123"/>
      <c r="F27" s="1124"/>
      <c r="G27" s="1125" t="s">
        <v>1168</v>
      </c>
    </row>
    <row r="28" spans="1:7" x14ac:dyDescent="0.3">
      <c r="A28" s="1121"/>
      <c r="B28" s="1122"/>
      <c r="C28" s="1121"/>
      <c r="D28" s="1121"/>
      <c r="E28" s="1123"/>
      <c r="F28" s="1124"/>
      <c r="G28" s="1125"/>
    </row>
    <row r="29" spans="1:7" ht="47.25" x14ac:dyDescent="0.3">
      <c r="A29" s="1121"/>
      <c r="B29" s="1122"/>
      <c r="C29" s="1121"/>
      <c r="D29" s="1121"/>
      <c r="E29" s="1123"/>
      <c r="F29" s="1124"/>
      <c r="G29" s="1125" t="s">
        <v>1169</v>
      </c>
    </row>
    <row r="30" spans="1:7" ht="47.25" x14ac:dyDescent="0.3">
      <c r="A30" s="1121"/>
      <c r="B30" s="1122"/>
      <c r="C30" s="1121"/>
      <c r="D30" s="1121"/>
      <c r="E30" s="1123"/>
      <c r="F30" s="1124"/>
      <c r="G30" s="1125" t="s">
        <v>1170</v>
      </c>
    </row>
    <row r="31" spans="1:7" x14ac:dyDescent="0.3">
      <c r="A31" s="1121"/>
      <c r="B31" s="1122"/>
      <c r="C31" s="1121"/>
      <c r="D31" s="1121"/>
      <c r="E31" s="1123"/>
      <c r="F31" s="1124"/>
      <c r="G31" s="1125" t="s">
        <v>1171</v>
      </c>
    </row>
    <row r="32" spans="1:7" x14ac:dyDescent="0.3">
      <c r="A32" s="1121"/>
      <c r="B32" s="1122"/>
      <c r="C32" s="1121"/>
      <c r="D32" s="1121"/>
      <c r="E32" s="1123"/>
      <c r="F32" s="1124"/>
      <c r="G32" s="1125" t="s">
        <v>1172</v>
      </c>
    </row>
    <row r="33" spans="1:7" x14ac:dyDescent="0.3">
      <c r="A33" s="1121"/>
      <c r="B33" s="1122"/>
      <c r="C33" s="1121"/>
      <c r="D33" s="1121"/>
      <c r="E33" s="1123"/>
      <c r="F33" s="1124"/>
      <c r="G33" s="1125" t="s">
        <v>1173</v>
      </c>
    </row>
    <row r="34" spans="1:7" ht="31.5" x14ac:dyDescent="0.3">
      <c r="A34" s="1121"/>
      <c r="B34" s="1122"/>
      <c r="C34" s="1121"/>
      <c r="D34" s="1121"/>
      <c r="E34" s="1123"/>
      <c r="F34" s="1124"/>
      <c r="G34" s="1125" t="s">
        <v>1174</v>
      </c>
    </row>
    <row r="35" spans="1:7" x14ac:dyDescent="0.3">
      <c r="A35" s="1126"/>
      <c r="B35" s="1127"/>
      <c r="C35" s="1126"/>
      <c r="D35" s="1126"/>
      <c r="E35" s="1128"/>
      <c r="F35" s="1128"/>
      <c r="G35" s="1129" t="s">
        <v>2281</v>
      </c>
    </row>
    <row r="36" spans="1:7" x14ac:dyDescent="0.3">
      <c r="A36" s="1130">
        <v>2</v>
      </c>
      <c r="B36" s="1131" t="s">
        <v>2303</v>
      </c>
      <c r="C36" s="1130" t="s">
        <v>1097</v>
      </c>
      <c r="D36" s="1130">
        <v>2</v>
      </c>
      <c r="E36" s="1132">
        <v>25800</v>
      </c>
      <c r="F36" s="1132">
        <f>SUM(E36*D36)</f>
        <v>51600</v>
      </c>
      <c r="G36" s="1133" t="s">
        <v>43</v>
      </c>
    </row>
    <row r="37" spans="1:7" ht="63" x14ac:dyDescent="0.3">
      <c r="A37" s="1117"/>
      <c r="B37" s="1195" t="s">
        <v>2265</v>
      </c>
      <c r="C37" s="1135"/>
      <c r="D37" s="1135"/>
      <c r="E37" s="336"/>
      <c r="F37" s="336"/>
      <c r="G37" s="1136" t="s">
        <v>1873</v>
      </c>
    </row>
    <row r="38" spans="1:7" ht="31.5" x14ac:dyDescent="0.3">
      <c r="A38" s="1117"/>
      <c r="B38" s="1137"/>
      <c r="C38" s="1135"/>
      <c r="D38" s="1135"/>
      <c r="E38" s="336"/>
      <c r="F38" s="336"/>
      <c r="G38" s="1136" t="s">
        <v>1874</v>
      </c>
    </row>
    <row r="39" spans="1:7" ht="24.75" customHeight="1" x14ac:dyDescent="0.3">
      <c r="A39" s="1117"/>
      <c r="B39" s="1138"/>
      <c r="C39" s="1135"/>
      <c r="D39" s="1135"/>
      <c r="E39" s="336"/>
      <c r="F39" s="336"/>
      <c r="G39" s="1136" t="s">
        <v>1875</v>
      </c>
    </row>
    <row r="40" spans="1:7" ht="31.5" x14ac:dyDescent="0.3">
      <c r="A40" s="1146"/>
      <c r="B40" s="1147"/>
      <c r="C40" s="1148"/>
      <c r="D40" s="1148"/>
      <c r="E40" s="337"/>
      <c r="F40" s="337"/>
      <c r="G40" s="1196" t="s">
        <v>2269</v>
      </c>
    </row>
    <row r="41" spans="1:7" x14ac:dyDescent="0.3">
      <c r="A41" s="1117"/>
      <c r="B41" s="1134"/>
      <c r="C41" s="1135"/>
      <c r="D41" s="1135"/>
      <c r="E41" s="336"/>
      <c r="F41" s="336"/>
      <c r="G41" s="1136" t="s">
        <v>1876</v>
      </c>
    </row>
    <row r="42" spans="1:7" ht="31.5" x14ac:dyDescent="0.3">
      <c r="A42" s="1117"/>
      <c r="B42" s="1134"/>
      <c r="C42" s="1135"/>
      <c r="D42" s="1135"/>
      <c r="E42" s="336"/>
      <c r="F42" s="336"/>
      <c r="G42" s="1136" t="s">
        <v>1877</v>
      </c>
    </row>
    <row r="43" spans="1:7" ht="31.5" x14ac:dyDescent="0.3">
      <c r="A43" s="1117"/>
      <c r="B43" s="1134"/>
      <c r="C43" s="1135"/>
      <c r="D43" s="1135"/>
      <c r="E43" s="336"/>
      <c r="F43" s="336"/>
      <c r="G43" s="1143" t="s">
        <v>1878</v>
      </c>
    </row>
    <row r="44" spans="1:7" ht="23.25" customHeight="1" x14ac:dyDescent="0.3">
      <c r="A44" s="1117"/>
      <c r="B44" s="1137"/>
      <c r="C44" s="1135"/>
      <c r="D44" s="1135"/>
      <c r="E44" s="336"/>
      <c r="F44" s="336"/>
      <c r="G44" s="1136" t="s">
        <v>1879</v>
      </c>
    </row>
    <row r="45" spans="1:7" ht="31.5" x14ac:dyDescent="0.3">
      <c r="A45" s="1117"/>
      <c r="B45" s="1138"/>
      <c r="C45" s="1135"/>
      <c r="D45" s="1135"/>
      <c r="E45" s="336"/>
      <c r="F45" s="336"/>
      <c r="G45" s="1136" t="s">
        <v>1880</v>
      </c>
    </row>
    <row r="46" spans="1:7" ht="31.5" x14ac:dyDescent="0.3">
      <c r="A46" s="1117"/>
      <c r="B46" s="1134"/>
      <c r="C46" s="1135"/>
      <c r="D46" s="1135"/>
      <c r="E46" s="336"/>
      <c r="F46" s="336"/>
      <c r="G46" s="1136" t="s">
        <v>1881</v>
      </c>
    </row>
    <row r="47" spans="1:7" x14ac:dyDescent="0.3">
      <c r="A47" s="1117"/>
      <c r="B47" s="1134"/>
      <c r="C47" s="1135"/>
      <c r="D47" s="1135"/>
      <c r="E47" s="336"/>
      <c r="F47" s="336"/>
      <c r="G47" s="1125" t="s">
        <v>1882</v>
      </c>
    </row>
    <row r="48" spans="1:7" ht="31.5" x14ac:dyDescent="0.3">
      <c r="A48" s="1117"/>
      <c r="B48" s="1134"/>
      <c r="C48" s="1135"/>
      <c r="D48" s="1135"/>
      <c r="E48" s="336"/>
      <c r="F48" s="336"/>
      <c r="G48" s="1136" t="s">
        <v>1883</v>
      </c>
    </row>
    <row r="49" spans="1:7" ht="31.5" x14ac:dyDescent="0.3">
      <c r="A49" s="1117"/>
      <c r="B49" s="1134"/>
      <c r="C49" s="1135"/>
      <c r="D49" s="1135"/>
      <c r="E49" s="336"/>
      <c r="F49" s="336"/>
      <c r="G49" s="1144" t="s">
        <v>1884</v>
      </c>
    </row>
    <row r="50" spans="1:7" x14ac:dyDescent="0.3">
      <c r="A50" s="1117"/>
      <c r="B50" s="1134"/>
      <c r="C50" s="1135"/>
      <c r="D50" s="1135"/>
      <c r="E50" s="336"/>
      <c r="F50" s="336"/>
      <c r="G50" s="1145" t="s">
        <v>2282</v>
      </c>
    </row>
    <row r="51" spans="1:7" x14ac:dyDescent="0.3">
      <c r="A51" s="1197">
        <v>3</v>
      </c>
      <c r="B51" s="1352" t="s">
        <v>2270</v>
      </c>
      <c r="C51" s="1197" t="s">
        <v>1097</v>
      </c>
      <c r="D51" s="1197">
        <v>2</v>
      </c>
      <c r="E51" s="1198">
        <v>33900</v>
      </c>
      <c r="F51" s="1198">
        <f>SUM(E51*D51)</f>
        <v>67800</v>
      </c>
      <c r="G51" s="1149" t="s">
        <v>43</v>
      </c>
    </row>
    <row r="52" spans="1:7" ht="47.25" x14ac:dyDescent="0.3">
      <c r="A52" s="1135"/>
      <c r="B52" s="1353"/>
      <c r="C52" s="1135"/>
      <c r="D52" s="1135"/>
      <c r="E52" s="336"/>
      <c r="F52" s="336"/>
      <c r="G52" s="1143" t="s">
        <v>1175</v>
      </c>
    </row>
    <row r="53" spans="1:7" x14ac:dyDescent="0.3">
      <c r="A53" s="1135"/>
      <c r="B53" s="468" t="s">
        <v>431</v>
      </c>
      <c r="C53" s="1135"/>
      <c r="D53" s="1135"/>
      <c r="E53" s="336"/>
      <c r="F53" s="336"/>
      <c r="G53" s="1143"/>
    </row>
    <row r="54" spans="1:7" x14ac:dyDescent="0.3">
      <c r="A54" s="1135"/>
      <c r="B54" s="468"/>
      <c r="C54" s="1135"/>
      <c r="D54" s="1135"/>
      <c r="E54" s="336"/>
      <c r="F54" s="336"/>
      <c r="G54" s="1143"/>
    </row>
    <row r="55" spans="1:7" x14ac:dyDescent="0.3">
      <c r="A55" s="1135"/>
      <c r="B55" s="468"/>
      <c r="C55" s="1135"/>
      <c r="D55" s="1135"/>
      <c r="E55" s="336"/>
      <c r="F55" s="336"/>
      <c r="G55" s="1143"/>
    </row>
    <row r="56" spans="1:7" ht="70.5" customHeight="1" x14ac:dyDescent="0.3">
      <c r="A56" s="1135"/>
      <c r="B56" s="1134"/>
      <c r="C56" s="1135"/>
      <c r="D56" s="1135"/>
      <c r="E56" s="336"/>
      <c r="F56" s="336"/>
      <c r="G56" s="1199" t="s">
        <v>1176</v>
      </c>
    </row>
    <row r="57" spans="1:7" x14ac:dyDescent="0.3">
      <c r="A57" s="1135"/>
      <c r="B57" s="1138"/>
      <c r="C57" s="1135"/>
      <c r="D57" s="1135"/>
      <c r="E57" s="336"/>
      <c r="F57" s="336"/>
      <c r="G57" s="1143" t="s">
        <v>1177</v>
      </c>
    </row>
    <row r="58" spans="1:7" ht="31.5" x14ac:dyDescent="0.3">
      <c r="A58" s="1148"/>
      <c r="B58" s="1147"/>
      <c r="C58" s="1135"/>
      <c r="D58" s="1135"/>
      <c r="E58" s="336"/>
      <c r="F58" s="336"/>
      <c r="G58" s="1143" t="s">
        <v>1178</v>
      </c>
    </row>
    <row r="59" spans="1:7" ht="31.5" x14ac:dyDescent="0.3">
      <c r="A59" s="1117"/>
      <c r="B59" s="1134"/>
      <c r="C59" s="1141"/>
      <c r="D59" s="1141"/>
      <c r="E59" s="814"/>
      <c r="F59" s="814"/>
      <c r="G59" s="1142" t="s">
        <v>1179</v>
      </c>
    </row>
    <row r="60" spans="1:7" ht="31.5" x14ac:dyDescent="0.3">
      <c r="A60" s="1135"/>
      <c r="B60" s="1134"/>
      <c r="C60" s="1135"/>
      <c r="D60" s="1135"/>
      <c r="E60" s="336"/>
      <c r="F60" s="336"/>
      <c r="G60" s="1143" t="s">
        <v>1699</v>
      </c>
    </row>
    <row r="61" spans="1:7" ht="31.5" x14ac:dyDescent="0.3">
      <c r="A61" s="1135"/>
      <c r="B61" s="1138"/>
      <c r="C61" s="1135"/>
      <c r="D61" s="1135"/>
      <c r="E61" s="336"/>
      <c r="F61" s="336"/>
      <c r="G61" s="1143" t="s">
        <v>1700</v>
      </c>
    </row>
    <row r="62" spans="1:7" x14ac:dyDescent="0.3">
      <c r="A62" s="1135"/>
      <c r="B62" s="1134"/>
      <c r="C62" s="1135"/>
      <c r="D62" s="1135"/>
      <c r="E62" s="336"/>
      <c r="F62" s="336"/>
      <c r="G62" s="1143" t="s">
        <v>1180</v>
      </c>
    </row>
    <row r="63" spans="1:7" ht="31.5" x14ac:dyDescent="0.3">
      <c r="A63" s="1135"/>
      <c r="B63" s="1134"/>
      <c r="C63" s="1135"/>
      <c r="D63" s="1135"/>
      <c r="E63" s="336"/>
      <c r="F63" s="336"/>
      <c r="G63" s="1143" t="s">
        <v>1181</v>
      </c>
    </row>
    <row r="64" spans="1:7" x14ac:dyDescent="0.3">
      <c r="A64" s="1139"/>
      <c r="B64" s="1129"/>
      <c r="C64" s="1139"/>
      <c r="D64" s="1139"/>
      <c r="E64" s="1140"/>
      <c r="F64" s="1140"/>
      <c r="G64" s="1207" t="s">
        <v>2283</v>
      </c>
    </row>
    <row r="65" spans="1:7" ht="16.5" customHeight="1" x14ac:dyDescent="0.3">
      <c r="A65" s="1141">
        <v>4</v>
      </c>
      <c r="B65" s="1205" t="s">
        <v>1182</v>
      </c>
      <c r="C65" s="1141" t="s">
        <v>1183</v>
      </c>
      <c r="D65" s="1141">
        <v>1</v>
      </c>
      <c r="E65" s="814">
        <v>29900</v>
      </c>
      <c r="F65" s="814">
        <f>SUM(E65*D65)</f>
        <v>29900</v>
      </c>
      <c r="G65" s="1206" t="s">
        <v>1184</v>
      </c>
    </row>
    <row r="66" spans="1:7" ht="31.5" x14ac:dyDescent="0.3">
      <c r="A66" s="1135"/>
      <c r="B66" s="1195" t="s">
        <v>1185</v>
      </c>
      <c r="C66" s="1135"/>
      <c r="D66" s="1135"/>
      <c r="E66" s="336"/>
      <c r="F66" s="336"/>
      <c r="G66" s="1152" t="s">
        <v>1186</v>
      </c>
    </row>
    <row r="67" spans="1:7" ht="47.25" x14ac:dyDescent="0.3">
      <c r="A67" s="1135"/>
      <c r="B67" s="1138"/>
      <c r="C67" s="1135"/>
      <c r="D67" s="1135"/>
      <c r="E67" s="336"/>
      <c r="F67" s="336"/>
      <c r="G67" s="1152" t="s">
        <v>1187</v>
      </c>
    </row>
    <row r="68" spans="1:7" ht="47.25" x14ac:dyDescent="0.3">
      <c r="A68" s="1135"/>
      <c r="B68" s="1134"/>
      <c r="C68" s="1135"/>
      <c r="D68" s="1135"/>
      <c r="E68" s="336"/>
      <c r="F68" s="336"/>
      <c r="G68" s="1152" t="s">
        <v>2284</v>
      </c>
    </row>
    <row r="69" spans="1:7" x14ac:dyDescent="0.3">
      <c r="A69" s="1135"/>
      <c r="B69" s="1134"/>
      <c r="C69" s="1135"/>
      <c r="D69" s="1135"/>
      <c r="E69" s="336"/>
      <c r="F69" s="336"/>
      <c r="G69" s="1152" t="s">
        <v>2285</v>
      </c>
    </row>
    <row r="70" spans="1:7" x14ac:dyDescent="0.3">
      <c r="A70" s="1135"/>
      <c r="B70" s="1153"/>
      <c r="C70" s="1135"/>
      <c r="D70" s="1135"/>
      <c r="E70" s="336"/>
      <c r="F70" s="336"/>
      <c r="G70" s="1152" t="s">
        <v>1188</v>
      </c>
    </row>
    <row r="71" spans="1:7" ht="31.5" x14ac:dyDescent="0.3">
      <c r="A71" s="1141"/>
      <c r="B71" s="1137"/>
      <c r="C71" s="1141"/>
      <c r="D71" s="1141"/>
      <c r="E71" s="814"/>
      <c r="F71" s="814"/>
      <c r="G71" s="1154" t="s">
        <v>2286</v>
      </c>
    </row>
    <row r="72" spans="1:7" ht="31.5" x14ac:dyDescent="0.3">
      <c r="A72" s="1135"/>
      <c r="B72" s="1134"/>
      <c r="C72" s="1135"/>
      <c r="D72" s="1135"/>
      <c r="E72" s="336"/>
      <c r="F72" s="336"/>
      <c r="G72" s="1152" t="s">
        <v>2287</v>
      </c>
    </row>
    <row r="73" spans="1:7" x14ac:dyDescent="0.3">
      <c r="A73" s="1135"/>
      <c r="B73" s="1134"/>
      <c r="C73" s="1135"/>
      <c r="D73" s="1135"/>
      <c r="E73" s="336"/>
      <c r="F73" s="336"/>
      <c r="G73" s="1152" t="s">
        <v>2288</v>
      </c>
    </row>
    <row r="74" spans="1:7" x14ac:dyDescent="0.3">
      <c r="A74" s="1148"/>
      <c r="B74" s="1155"/>
      <c r="C74" s="1148"/>
      <c r="D74" s="1148"/>
      <c r="E74" s="337"/>
      <c r="F74" s="337"/>
      <c r="G74" s="1156" t="s">
        <v>2289</v>
      </c>
    </row>
    <row r="75" spans="1:7" ht="47.25" x14ac:dyDescent="0.3">
      <c r="A75" s="1141"/>
      <c r="B75" s="1137"/>
      <c r="C75" s="1141"/>
      <c r="D75" s="1141"/>
      <c r="E75" s="814"/>
      <c r="F75" s="814"/>
      <c r="G75" s="1154" t="s">
        <v>2290</v>
      </c>
    </row>
    <row r="76" spans="1:7" x14ac:dyDescent="0.3">
      <c r="A76" s="1135"/>
      <c r="B76" s="1137"/>
      <c r="C76" s="1135"/>
      <c r="D76" s="1135"/>
      <c r="E76" s="336"/>
      <c r="F76" s="336"/>
      <c r="G76" s="1152" t="s">
        <v>2291</v>
      </c>
    </row>
    <row r="77" spans="1:7" ht="31.5" x14ac:dyDescent="0.3">
      <c r="A77" s="1139"/>
      <c r="B77" s="1208"/>
      <c r="C77" s="1139"/>
      <c r="D77" s="1139"/>
      <c r="E77" s="1140"/>
      <c r="F77" s="1140"/>
      <c r="G77" s="1209" t="s">
        <v>2292</v>
      </c>
    </row>
    <row r="78" spans="1:7" x14ac:dyDescent="0.3">
      <c r="A78" s="1141">
        <v>5</v>
      </c>
      <c r="B78" s="1162" t="s">
        <v>1189</v>
      </c>
      <c r="C78" s="1141" t="s">
        <v>1150</v>
      </c>
      <c r="D78" s="1141">
        <v>4</v>
      </c>
      <c r="E78" s="814">
        <v>2200</v>
      </c>
      <c r="F78" s="814">
        <f>SUM(E78*D78)</f>
        <v>8800</v>
      </c>
      <c r="G78" s="1206" t="s">
        <v>43</v>
      </c>
    </row>
    <row r="79" spans="1:7" x14ac:dyDescent="0.3">
      <c r="A79" s="1135"/>
      <c r="B79" s="1138"/>
      <c r="C79" s="1135"/>
      <c r="D79" s="1135"/>
      <c r="E79" s="336"/>
      <c r="F79" s="336"/>
      <c r="G79" s="1158" t="s">
        <v>1190</v>
      </c>
    </row>
    <row r="80" spans="1:7" ht="31.5" x14ac:dyDescent="0.3">
      <c r="A80" s="1135"/>
      <c r="B80" s="1134"/>
      <c r="C80" s="1135"/>
      <c r="D80" s="1135"/>
      <c r="E80" s="336"/>
      <c r="F80" s="336"/>
      <c r="G80" s="1159" t="s">
        <v>1847</v>
      </c>
    </row>
    <row r="81" spans="1:7" x14ac:dyDescent="0.3">
      <c r="A81" s="1148"/>
      <c r="B81" s="1147"/>
      <c r="C81" s="1148"/>
      <c r="D81" s="1148"/>
      <c r="E81" s="337"/>
      <c r="F81" s="337"/>
      <c r="G81" s="1200" t="s">
        <v>1191</v>
      </c>
    </row>
    <row r="82" spans="1:7" x14ac:dyDescent="0.3">
      <c r="A82" s="1135"/>
      <c r="B82" s="1134"/>
      <c r="C82" s="1135"/>
      <c r="D82" s="1135"/>
      <c r="E82" s="336"/>
      <c r="F82" s="336"/>
      <c r="G82" s="1150" t="s">
        <v>2293</v>
      </c>
    </row>
    <row r="83" spans="1:7" x14ac:dyDescent="0.3">
      <c r="A83" s="1139"/>
      <c r="B83" s="1129"/>
      <c r="C83" s="1139"/>
      <c r="D83" s="1139"/>
      <c r="E83" s="1140"/>
      <c r="F83" s="1140"/>
      <c r="G83" s="1209"/>
    </row>
    <row r="84" spans="1:7" x14ac:dyDescent="0.3">
      <c r="A84" s="1141">
        <v>6</v>
      </c>
      <c r="B84" s="1162" t="s">
        <v>1192</v>
      </c>
      <c r="C84" s="1141" t="s">
        <v>1097</v>
      </c>
      <c r="D84" s="1141">
        <v>6</v>
      </c>
      <c r="E84" s="814">
        <v>32400</v>
      </c>
      <c r="F84" s="814">
        <f>SUM(D84*E84)</f>
        <v>194400</v>
      </c>
      <c r="G84" s="1206" t="s">
        <v>43</v>
      </c>
    </row>
    <row r="85" spans="1:7" x14ac:dyDescent="0.3">
      <c r="A85" s="1139"/>
      <c r="B85" s="1210"/>
      <c r="C85" s="1139"/>
      <c r="D85" s="1139"/>
      <c r="E85" s="1140"/>
      <c r="F85" s="1140"/>
      <c r="G85" s="1239" t="s">
        <v>1900</v>
      </c>
    </row>
    <row r="86" spans="1:7" x14ac:dyDescent="0.3">
      <c r="A86" s="1141"/>
      <c r="B86" s="1162"/>
      <c r="C86" s="1141"/>
      <c r="D86" s="1141"/>
      <c r="E86" s="814"/>
      <c r="F86" s="814"/>
      <c r="G86" s="1161" t="s">
        <v>1901</v>
      </c>
    </row>
    <row r="87" spans="1:7" ht="47.25" x14ac:dyDescent="0.3">
      <c r="A87" s="1135"/>
      <c r="B87" s="1158"/>
      <c r="C87" s="1135"/>
      <c r="D87" s="1135"/>
      <c r="E87" s="336"/>
      <c r="F87" s="336"/>
      <c r="G87" s="1161" t="s">
        <v>1902</v>
      </c>
    </row>
    <row r="88" spans="1:7" ht="47.25" x14ac:dyDescent="0.3">
      <c r="A88" s="1135"/>
      <c r="B88" s="1158"/>
      <c r="C88" s="1135"/>
      <c r="D88" s="1135"/>
      <c r="E88" s="336"/>
      <c r="F88" s="336"/>
      <c r="G88" s="1161" t="s">
        <v>1903</v>
      </c>
    </row>
    <row r="89" spans="1:7" x14ac:dyDescent="0.3">
      <c r="A89" s="1135"/>
      <c r="B89" s="1158"/>
      <c r="C89" s="1135"/>
      <c r="D89" s="1135"/>
      <c r="E89" s="336"/>
      <c r="F89" s="336"/>
      <c r="G89" s="1161" t="s">
        <v>1904</v>
      </c>
    </row>
    <row r="90" spans="1:7" ht="63" x14ac:dyDescent="0.3">
      <c r="A90" s="1135"/>
      <c r="B90" s="1158"/>
      <c r="C90" s="1135"/>
      <c r="D90" s="1135"/>
      <c r="E90" s="336"/>
      <c r="F90" s="336"/>
      <c r="G90" s="1161" t="s">
        <v>1905</v>
      </c>
    </row>
    <row r="91" spans="1:7" x14ac:dyDescent="0.3">
      <c r="A91" s="1135"/>
      <c r="B91" s="1158"/>
      <c r="C91" s="1135"/>
      <c r="D91" s="1135"/>
      <c r="E91" s="336"/>
      <c r="F91" s="336"/>
      <c r="G91" s="1161" t="s">
        <v>1906</v>
      </c>
    </row>
    <row r="92" spans="1:7" ht="63" x14ac:dyDescent="0.3">
      <c r="A92" s="1135"/>
      <c r="B92" s="1158"/>
      <c r="C92" s="1135"/>
      <c r="D92" s="1135"/>
      <c r="E92" s="336"/>
      <c r="F92" s="336"/>
      <c r="G92" s="1161" t="s">
        <v>1907</v>
      </c>
    </row>
    <row r="93" spans="1:7" x14ac:dyDescent="0.3">
      <c r="A93" s="1135"/>
      <c r="B93" s="1158"/>
      <c r="C93" s="1135"/>
      <c r="D93" s="1135"/>
      <c r="E93" s="336"/>
      <c r="F93" s="336"/>
      <c r="G93" s="1160" t="s">
        <v>1908</v>
      </c>
    </row>
    <row r="94" spans="1:7" x14ac:dyDescent="0.3">
      <c r="A94" s="1141"/>
      <c r="B94" s="1162"/>
      <c r="C94" s="1141"/>
      <c r="D94" s="1141"/>
      <c r="E94" s="814"/>
      <c r="F94" s="814"/>
      <c r="G94" s="1161" t="s">
        <v>1909</v>
      </c>
    </row>
    <row r="95" spans="1:7" x14ac:dyDescent="0.3">
      <c r="A95" s="1135"/>
      <c r="B95" s="1158"/>
      <c r="C95" s="1135"/>
      <c r="D95" s="1135"/>
      <c r="E95" s="336"/>
      <c r="F95" s="336"/>
      <c r="G95" s="1161" t="s">
        <v>1910</v>
      </c>
    </row>
    <row r="96" spans="1:7" x14ac:dyDescent="0.3">
      <c r="A96" s="1135"/>
      <c r="B96" s="1158"/>
      <c r="C96" s="1135"/>
      <c r="D96" s="1135"/>
      <c r="E96" s="336"/>
      <c r="F96" s="336"/>
      <c r="G96" s="1161" t="s">
        <v>1911</v>
      </c>
    </row>
    <row r="97" spans="1:7" x14ac:dyDescent="0.3">
      <c r="A97" s="1135"/>
      <c r="B97" s="1158"/>
      <c r="C97" s="1135"/>
      <c r="D97" s="1135"/>
      <c r="E97" s="336"/>
      <c r="F97" s="336"/>
      <c r="G97" s="1161" t="s">
        <v>1912</v>
      </c>
    </row>
    <row r="98" spans="1:7" x14ac:dyDescent="0.3">
      <c r="A98" s="1135"/>
      <c r="B98" s="1158"/>
      <c r="C98" s="1135"/>
      <c r="D98" s="1135"/>
      <c r="E98" s="336"/>
      <c r="F98" s="336"/>
      <c r="G98" s="1161" t="s">
        <v>1913</v>
      </c>
    </row>
    <row r="99" spans="1:7" x14ac:dyDescent="0.3">
      <c r="A99" s="1135"/>
      <c r="B99" s="1158"/>
      <c r="C99" s="1135"/>
      <c r="D99" s="1135"/>
      <c r="E99" s="336"/>
      <c r="F99" s="336"/>
      <c r="G99" s="1161" t="s">
        <v>1914</v>
      </c>
    </row>
    <row r="100" spans="1:7" x14ac:dyDescent="0.3">
      <c r="A100" s="1135"/>
      <c r="B100" s="1158"/>
      <c r="C100" s="1135"/>
      <c r="D100" s="1135"/>
      <c r="E100" s="336"/>
      <c r="F100" s="336"/>
      <c r="G100" s="1161" t="s">
        <v>1915</v>
      </c>
    </row>
    <row r="101" spans="1:7" x14ac:dyDescent="0.3">
      <c r="A101" s="1135"/>
      <c r="B101" s="1158"/>
      <c r="C101" s="1135"/>
      <c r="D101" s="1135"/>
      <c r="E101" s="336"/>
      <c r="F101" s="336"/>
      <c r="G101" s="1161" t="s">
        <v>1916</v>
      </c>
    </row>
    <row r="102" spans="1:7" x14ac:dyDescent="0.3">
      <c r="A102" s="1135"/>
      <c r="B102" s="1158"/>
      <c r="C102" s="1135"/>
      <c r="D102" s="1135"/>
      <c r="E102" s="336"/>
      <c r="F102" s="336"/>
      <c r="G102" s="1161" t="s">
        <v>1917</v>
      </c>
    </row>
    <row r="103" spans="1:7" x14ac:dyDescent="0.3">
      <c r="A103" s="1135"/>
      <c r="B103" s="1158"/>
      <c r="C103" s="1135"/>
      <c r="D103" s="1135"/>
      <c r="E103" s="336"/>
      <c r="F103" s="336"/>
      <c r="G103" s="1157" t="s">
        <v>2294</v>
      </c>
    </row>
    <row r="104" spans="1:7" x14ac:dyDescent="0.3">
      <c r="A104" s="1135"/>
      <c r="B104" s="1158"/>
      <c r="C104" s="1135"/>
      <c r="D104" s="1135"/>
      <c r="E104" s="336"/>
      <c r="F104" s="336"/>
      <c r="G104" s="1157" t="s">
        <v>1133</v>
      </c>
    </row>
    <row r="105" spans="1:7" ht="18.75" customHeight="1" x14ac:dyDescent="0.3">
      <c r="A105" s="1139"/>
      <c r="B105" s="1210"/>
      <c r="C105" s="1139"/>
      <c r="D105" s="1139"/>
      <c r="E105" s="1140"/>
      <c r="F105" s="1140"/>
      <c r="G105" s="1209" t="s">
        <v>1134</v>
      </c>
    </row>
    <row r="106" spans="1:7" x14ac:dyDescent="0.3">
      <c r="A106" s="1141">
        <v>7</v>
      </c>
      <c r="B106" s="1162" t="s">
        <v>1193</v>
      </c>
      <c r="C106" s="1141" t="s">
        <v>1150</v>
      </c>
      <c r="D106" s="1141">
        <v>6</v>
      </c>
      <c r="E106" s="814">
        <v>5600</v>
      </c>
      <c r="F106" s="814">
        <f>SUM(E106*D106)</f>
        <v>33600</v>
      </c>
      <c r="G106" s="1206" t="s">
        <v>43</v>
      </c>
    </row>
    <row r="107" spans="1:7" x14ac:dyDescent="0.3">
      <c r="A107" s="1135"/>
      <c r="B107" s="1134"/>
      <c r="C107" s="1135"/>
      <c r="D107" s="1135"/>
      <c r="E107" s="336"/>
      <c r="F107" s="336"/>
      <c r="G107" s="1163" t="s">
        <v>1194</v>
      </c>
    </row>
    <row r="108" spans="1:7" ht="31.5" x14ac:dyDescent="0.3">
      <c r="A108" s="1135"/>
      <c r="B108" s="1138"/>
      <c r="C108" s="1135"/>
      <c r="D108" s="1135"/>
      <c r="E108" s="336"/>
      <c r="F108" s="336"/>
      <c r="G108" s="1163" t="s">
        <v>1195</v>
      </c>
    </row>
    <row r="109" spans="1:7" x14ac:dyDescent="0.3">
      <c r="A109" s="1135"/>
      <c r="B109" s="1134"/>
      <c r="C109" s="1135"/>
      <c r="D109" s="1135"/>
      <c r="E109" s="336"/>
      <c r="F109" s="336"/>
      <c r="G109" s="1163" t="s">
        <v>1196</v>
      </c>
    </row>
    <row r="110" spans="1:7" x14ac:dyDescent="0.3">
      <c r="A110" s="1135"/>
      <c r="B110" s="1138"/>
      <c r="C110" s="1135"/>
      <c r="D110" s="1135"/>
      <c r="E110" s="336"/>
      <c r="F110" s="336"/>
      <c r="G110" s="1163" t="s">
        <v>1197</v>
      </c>
    </row>
    <row r="111" spans="1:7" x14ac:dyDescent="0.3">
      <c r="A111" s="1148"/>
      <c r="B111" s="1147"/>
      <c r="C111" s="1148"/>
      <c r="D111" s="1148"/>
      <c r="E111" s="337"/>
      <c r="F111" s="337"/>
      <c r="G111" s="1240" t="s">
        <v>1198</v>
      </c>
    </row>
    <row r="112" spans="1:7" x14ac:dyDescent="0.3">
      <c r="A112" s="1148"/>
      <c r="B112" s="1147"/>
      <c r="C112" s="1148"/>
      <c r="D112" s="1148"/>
      <c r="E112" s="337"/>
      <c r="F112" s="337"/>
      <c r="G112" s="1241" t="s">
        <v>2295</v>
      </c>
    </row>
    <row r="113" spans="1:7" x14ac:dyDescent="0.3">
      <c r="A113" s="1197">
        <v>8</v>
      </c>
      <c r="B113" s="1243" t="s">
        <v>1199</v>
      </c>
      <c r="C113" s="1197" t="s">
        <v>1150</v>
      </c>
      <c r="D113" s="1197">
        <v>2</v>
      </c>
      <c r="E113" s="1198">
        <v>9500</v>
      </c>
      <c r="F113" s="1198">
        <f>SUM(E113*D113)</f>
        <v>19000</v>
      </c>
      <c r="G113" s="1149" t="s">
        <v>1184</v>
      </c>
    </row>
    <row r="114" spans="1:7" x14ac:dyDescent="0.3">
      <c r="A114" s="1135"/>
      <c r="B114" s="1242"/>
      <c r="C114" s="1135"/>
      <c r="D114" s="1135"/>
      <c r="E114" s="336"/>
      <c r="F114" s="336"/>
      <c r="G114" s="1158" t="s">
        <v>1200</v>
      </c>
    </row>
    <row r="115" spans="1:7" x14ac:dyDescent="0.3">
      <c r="A115" s="1135"/>
      <c r="B115" s="1134"/>
      <c r="C115" s="1135"/>
      <c r="D115" s="1135"/>
      <c r="E115" s="336"/>
      <c r="F115" s="336"/>
      <c r="G115" s="1158" t="s">
        <v>1201</v>
      </c>
    </row>
    <row r="116" spans="1:7" x14ac:dyDescent="0.3">
      <c r="A116" s="1135"/>
      <c r="B116" s="1134"/>
      <c r="C116" s="1135"/>
      <c r="D116" s="1135"/>
      <c r="E116" s="336"/>
      <c r="F116" s="336"/>
      <c r="G116" s="1158" t="s">
        <v>1202</v>
      </c>
    </row>
    <row r="117" spans="1:7" ht="31.5" x14ac:dyDescent="0.3">
      <c r="A117" s="1135"/>
      <c r="B117" s="1137"/>
      <c r="C117" s="1141"/>
      <c r="D117" s="1141"/>
      <c r="E117" s="814"/>
      <c r="F117" s="814"/>
      <c r="G117" s="1154" t="s">
        <v>1203</v>
      </c>
    </row>
    <row r="118" spans="1:7" ht="31.5" x14ac:dyDescent="0.3">
      <c r="A118" s="1135"/>
      <c r="B118" s="1244"/>
      <c r="C118" s="1135"/>
      <c r="D118" s="1135"/>
      <c r="E118" s="336"/>
      <c r="F118" s="336"/>
      <c r="G118" s="1152" t="s">
        <v>1204</v>
      </c>
    </row>
    <row r="119" spans="1:7" x14ac:dyDescent="0.3">
      <c r="A119" s="1139"/>
      <c r="B119" s="1129"/>
      <c r="C119" s="1139"/>
      <c r="D119" s="1139"/>
      <c r="E119" s="1140"/>
      <c r="F119" s="1140"/>
      <c r="G119" s="1210" t="s">
        <v>1205</v>
      </c>
    </row>
    <row r="120" spans="1:7" x14ac:dyDescent="0.3">
      <c r="A120" s="1141"/>
      <c r="B120" s="1137"/>
      <c r="C120" s="1141"/>
      <c r="D120" s="1141"/>
      <c r="E120" s="814"/>
      <c r="F120" s="814"/>
      <c r="G120" s="458" t="s">
        <v>1206</v>
      </c>
    </row>
    <row r="121" spans="1:7" x14ac:dyDescent="0.3">
      <c r="A121" s="1135"/>
      <c r="B121" s="1134"/>
      <c r="C121" s="1135"/>
      <c r="D121" s="1135"/>
      <c r="E121" s="336"/>
      <c r="F121" s="336"/>
      <c r="G121" s="1164" t="s">
        <v>1207</v>
      </c>
    </row>
    <row r="122" spans="1:7" x14ac:dyDescent="0.3">
      <c r="A122" s="1135"/>
      <c r="B122" s="1137"/>
      <c r="C122" s="1141"/>
      <c r="D122" s="1141"/>
      <c r="E122" s="814"/>
      <c r="F122" s="814"/>
      <c r="G122" s="458" t="s">
        <v>1208</v>
      </c>
    </row>
    <row r="123" spans="1:7" x14ac:dyDescent="0.3">
      <c r="A123" s="1135"/>
      <c r="B123" s="1138"/>
      <c r="C123" s="1135"/>
      <c r="D123" s="1135"/>
      <c r="E123" s="336"/>
      <c r="F123" s="336"/>
      <c r="G123" s="1164" t="s">
        <v>1209</v>
      </c>
    </row>
    <row r="124" spans="1:7" x14ac:dyDescent="0.3">
      <c r="A124" s="1135"/>
      <c r="B124" s="1134"/>
      <c r="C124" s="1135"/>
      <c r="D124" s="1135"/>
      <c r="E124" s="336"/>
      <c r="F124" s="336"/>
      <c r="G124" s="1164" t="s">
        <v>1210</v>
      </c>
    </row>
    <row r="125" spans="1:7" x14ac:dyDescent="0.3">
      <c r="A125" s="1135"/>
      <c r="B125" s="1134"/>
      <c r="C125" s="1135"/>
      <c r="D125" s="1135"/>
      <c r="E125" s="336"/>
      <c r="F125" s="336"/>
      <c r="G125" s="1164" t="s">
        <v>1211</v>
      </c>
    </row>
    <row r="126" spans="1:7" x14ac:dyDescent="0.3">
      <c r="A126" s="1135"/>
      <c r="B126" s="1138"/>
      <c r="C126" s="1135"/>
      <c r="D126" s="1135"/>
      <c r="E126" s="336"/>
      <c r="F126" s="336"/>
      <c r="G126" s="1157" t="s">
        <v>2296</v>
      </c>
    </row>
    <row r="127" spans="1:7" x14ac:dyDescent="0.3">
      <c r="A127" s="1139"/>
      <c r="B127" s="1129"/>
      <c r="C127" s="1139"/>
      <c r="D127" s="1139"/>
      <c r="E127" s="1140"/>
      <c r="F127" s="1140"/>
      <c r="G127" s="1209" t="s">
        <v>2239</v>
      </c>
    </row>
    <row r="128" spans="1:7" x14ac:dyDescent="0.3">
      <c r="A128" s="1141"/>
      <c r="B128" s="1138"/>
      <c r="C128" s="1141"/>
      <c r="D128" s="1141"/>
      <c r="E128" s="814"/>
      <c r="F128" s="814"/>
      <c r="G128" s="458"/>
    </row>
    <row r="129" spans="1:7" x14ac:dyDescent="0.3">
      <c r="A129" s="1135">
        <v>9</v>
      </c>
      <c r="B129" s="1158" t="s">
        <v>1212</v>
      </c>
      <c r="C129" s="1135" t="s">
        <v>1150</v>
      </c>
      <c r="D129" s="1135">
        <v>3</v>
      </c>
      <c r="E129" s="336">
        <v>5590</v>
      </c>
      <c r="F129" s="336">
        <f>SUM(E129*D129)</f>
        <v>16770</v>
      </c>
      <c r="G129" s="1151" t="s">
        <v>43</v>
      </c>
    </row>
    <row r="130" spans="1:7" x14ac:dyDescent="0.3">
      <c r="A130" s="1135"/>
      <c r="B130" s="1138"/>
      <c r="C130" s="1135"/>
      <c r="D130" s="1135"/>
      <c r="E130" s="336"/>
      <c r="F130" s="336"/>
      <c r="G130" s="1165" t="s">
        <v>1213</v>
      </c>
    </row>
    <row r="131" spans="1:7" x14ac:dyDescent="0.3">
      <c r="A131" s="1135"/>
      <c r="B131" s="1134"/>
      <c r="C131" s="1135"/>
      <c r="D131" s="1135"/>
      <c r="E131" s="336"/>
      <c r="F131" s="336"/>
      <c r="G131" s="1165" t="s">
        <v>1214</v>
      </c>
    </row>
    <row r="132" spans="1:7" ht="32.25" x14ac:dyDescent="0.3">
      <c r="A132" s="1141"/>
      <c r="B132" s="1138"/>
      <c r="C132" s="1141"/>
      <c r="D132" s="1141"/>
      <c r="E132" s="814"/>
      <c r="F132" s="814"/>
      <c r="G132" s="1166" t="s">
        <v>1215</v>
      </c>
    </row>
    <row r="133" spans="1:7" x14ac:dyDescent="0.3">
      <c r="A133" s="1135"/>
      <c r="B133" s="1134"/>
      <c r="C133" s="1135"/>
      <c r="D133" s="1135"/>
      <c r="E133" s="336"/>
      <c r="F133" s="336"/>
      <c r="G133" s="1165" t="s">
        <v>1216</v>
      </c>
    </row>
    <row r="134" spans="1:7" ht="32.25" x14ac:dyDescent="0.3">
      <c r="A134" s="1135"/>
      <c r="B134" s="1138"/>
      <c r="C134" s="1135"/>
      <c r="D134" s="1135"/>
      <c r="E134" s="336"/>
      <c r="F134" s="336"/>
      <c r="G134" s="1165" t="s">
        <v>1217</v>
      </c>
    </row>
    <row r="135" spans="1:7" ht="32.25" x14ac:dyDescent="0.3">
      <c r="A135" s="1135"/>
      <c r="B135" s="1134"/>
      <c r="C135" s="1135"/>
      <c r="D135" s="1135"/>
      <c r="E135" s="336"/>
      <c r="F135" s="336"/>
      <c r="G135" s="1165" t="s">
        <v>1218</v>
      </c>
    </row>
    <row r="136" spans="1:7" ht="32.25" x14ac:dyDescent="0.3">
      <c r="A136" s="1135"/>
      <c r="B136" s="1134"/>
      <c r="C136" s="1135"/>
      <c r="D136" s="1135"/>
      <c r="E136" s="336"/>
      <c r="F136" s="336"/>
      <c r="G136" s="1165" t="s">
        <v>1219</v>
      </c>
    </row>
    <row r="137" spans="1:7" x14ac:dyDescent="0.3">
      <c r="A137" s="1135"/>
      <c r="B137" s="1138"/>
      <c r="C137" s="1135"/>
      <c r="D137" s="1135"/>
      <c r="E137" s="336"/>
      <c r="F137" s="336"/>
      <c r="G137" s="1157" t="s">
        <v>2297</v>
      </c>
    </row>
    <row r="138" spans="1:7" x14ac:dyDescent="0.3">
      <c r="A138" s="1139"/>
      <c r="B138" s="1129"/>
      <c r="C138" s="1139"/>
      <c r="D138" s="1139"/>
      <c r="E138" s="1140"/>
      <c r="F138" s="1140"/>
      <c r="G138" s="1211"/>
    </row>
    <row r="139" spans="1:7" x14ac:dyDescent="0.3">
      <c r="A139" s="1141">
        <v>10</v>
      </c>
      <c r="B139" s="1166" t="s">
        <v>1220</v>
      </c>
      <c r="C139" s="1141" t="s">
        <v>1150</v>
      </c>
      <c r="D139" s="1141">
        <v>4</v>
      </c>
      <c r="E139" s="814">
        <v>2600</v>
      </c>
      <c r="F139" s="814">
        <f>SUM(E139*D139)</f>
        <v>10400</v>
      </c>
      <c r="G139" s="1206" t="s">
        <v>43</v>
      </c>
    </row>
    <row r="140" spans="1:7" x14ac:dyDescent="0.3">
      <c r="A140" s="1135"/>
      <c r="B140" s="1134"/>
      <c r="C140" s="1135"/>
      <c r="D140" s="1135"/>
      <c r="E140" s="336"/>
      <c r="F140" s="336"/>
      <c r="G140" s="1165" t="s">
        <v>1221</v>
      </c>
    </row>
    <row r="141" spans="1:7" x14ac:dyDescent="0.3">
      <c r="A141" s="1148"/>
      <c r="B141" s="1147"/>
      <c r="C141" s="1148"/>
      <c r="D141" s="1167"/>
      <c r="E141" s="337"/>
      <c r="F141" s="1168"/>
      <c r="G141" s="1165" t="s">
        <v>1222</v>
      </c>
    </row>
    <row r="142" spans="1:7" x14ac:dyDescent="0.3">
      <c r="A142" s="1139"/>
      <c r="B142" s="1129"/>
      <c r="C142" s="1139"/>
      <c r="D142" s="1214"/>
      <c r="E142" s="1140"/>
      <c r="F142" s="1215"/>
      <c r="G142" s="1216" t="s">
        <v>2298</v>
      </c>
    </row>
    <row r="143" spans="1:7" x14ac:dyDescent="0.3">
      <c r="A143" s="1180">
        <v>11</v>
      </c>
      <c r="B143" s="1212" t="s">
        <v>1233</v>
      </c>
      <c r="C143" s="1192" t="s">
        <v>1150</v>
      </c>
      <c r="D143" s="1192">
        <v>1</v>
      </c>
      <c r="E143" s="1178">
        <v>4950</v>
      </c>
      <c r="F143" s="1193">
        <v>4950</v>
      </c>
      <c r="G143" s="1213" t="s">
        <v>43</v>
      </c>
    </row>
    <row r="144" spans="1:7" ht="47.25" x14ac:dyDescent="0.3">
      <c r="A144" s="1186"/>
      <c r="B144" s="1187"/>
      <c r="C144" s="1186"/>
      <c r="D144" s="1186"/>
      <c r="E144" s="1171"/>
      <c r="F144" s="1217"/>
      <c r="G144" s="1188" t="s">
        <v>1234</v>
      </c>
    </row>
    <row r="145" spans="1:7" ht="31.5" x14ac:dyDescent="0.3">
      <c r="A145" s="1186"/>
      <c r="B145" s="1187"/>
      <c r="C145" s="1186"/>
      <c r="D145" s="1186"/>
      <c r="E145" s="1171"/>
      <c r="F145" s="1217"/>
      <c r="G145" s="1188" t="s">
        <v>1235</v>
      </c>
    </row>
    <row r="146" spans="1:7" x14ac:dyDescent="0.3">
      <c r="A146" s="1180"/>
      <c r="B146" s="1181"/>
      <c r="C146" s="1180"/>
      <c r="D146" s="1182"/>
      <c r="E146" s="1183"/>
      <c r="F146" s="1183"/>
      <c r="G146" s="1184" t="s">
        <v>1236</v>
      </c>
    </row>
    <row r="147" spans="1:7" ht="22.5" customHeight="1" x14ac:dyDescent="0.3">
      <c r="A147" s="1180"/>
      <c r="B147" s="1181"/>
      <c r="C147" s="1180"/>
      <c r="D147" s="1182"/>
      <c r="E147" s="1183"/>
      <c r="F147" s="1185"/>
      <c r="G147" s="1184" t="s">
        <v>1237</v>
      </c>
    </row>
    <row r="148" spans="1:7" ht="31.5" x14ac:dyDescent="0.3">
      <c r="A148" s="1186"/>
      <c r="B148" s="1187"/>
      <c r="C148" s="1186"/>
      <c r="D148" s="1170"/>
      <c r="E148" s="1171"/>
      <c r="F148" s="1172"/>
      <c r="G148" s="1188" t="s">
        <v>1238</v>
      </c>
    </row>
    <row r="149" spans="1:7" ht="31.5" x14ac:dyDescent="0.3">
      <c r="A149" s="1186"/>
      <c r="B149" s="1189"/>
      <c r="C149" s="1169"/>
      <c r="D149" s="1169"/>
      <c r="E149" s="1190"/>
      <c r="F149" s="1172"/>
      <c r="G149" s="1188" t="s">
        <v>1239</v>
      </c>
    </row>
    <row r="150" spans="1:7" x14ac:dyDescent="0.3">
      <c r="A150" s="1169"/>
      <c r="B150" s="1181"/>
      <c r="C150" s="1180"/>
      <c r="D150" s="1182"/>
      <c r="E150" s="1183"/>
      <c r="F150" s="1190"/>
      <c r="G150" s="1191" t="s">
        <v>1240</v>
      </c>
    </row>
    <row r="151" spans="1:7" x14ac:dyDescent="0.3">
      <c r="A151" s="1176"/>
      <c r="B151" s="1177"/>
      <c r="C151" s="1176"/>
      <c r="D151" s="1192"/>
      <c r="E151" s="1178"/>
      <c r="F151" s="1193"/>
      <c r="G151" s="1179" t="s">
        <v>1241</v>
      </c>
    </row>
    <row r="152" spans="1:7" x14ac:dyDescent="0.3">
      <c r="A152" s="1169"/>
      <c r="B152" s="1189"/>
      <c r="C152" s="1169"/>
      <c r="D152" s="1223"/>
      <c r="E152" s="1190"/>
      <c r="F152" s="1224"/>
      <c r="G152" s="1194" t="s">
        <v>2299</v>
      </c>
    </row>
    <row r="153" spans="1:7" x14ac:dyDescent="0.3">
      <c r="A153" s="1169"/>
      <c r="B153" s="1189"/>
      <c r="C153" s="1169"/>
      <c r="D153" s="1223"/>
      <c r="E153" s="1190"/>
      <c r="F153" s="1224"/>
      <c r="G153" s="1194"/>
    </row>
    <row r="154" spans="1:7" x14ac:dyDescent="0.3">
      <c r="A154" s="1169"/>
      <c r="B154" s="1189"/>
      <c r="C154" s="1169"/>
      <c r="D154" s="1223"/>
      <c r="E154" s="1190"/>
      <c r="F154" s="1224"/>
      <c r="G154" s="1194"/>
    </row>
    <row r="155" spans="1:7" x14ac:dyDescent="0.3">
      <c r="A155" s="1173"/>
      <c r="B155" s="1174"/>
      <c r="C155" s="1173"/>
      <c r="D155" s="1225"/>
      <c r="E155" s="1175"/>
      <c r="F155" s="1226"/>
      <c r="G155" s="1227"/>
    </row>
    <row r="156" spans="1:7" x14ac:dyDescent="0.3">
      <c r="A156" s="778"/>
      <c r="B156" s="772" t="s">
        <v>1223</v>
      </c>
      <c r="C156" s="771"/>
      <c r="D156" s="777"/>
      <c r="E156" s="668"/>
      <c r="F156" s="810">
        <f>F157+F204</f>
        <v>81000</v>
      </c>
      <c r="G156" s="779"/>
    </row>
    <row r="157" spans="1:7" x14ac:dyDescent="0.3">
      <c r="A157" s="160">
        <v>12</v>
      </c>
      <c r="B157" s="698" t="s">
        <v>2273</v>
      </c>
      <c r="C157" s="161" t="s">
        <v>1097</v>
      </c>
      <c r="D157" s="162">
        <v>3</v>
      </c>
      <c r="E157" s="199">
        <v>21200</v>
      </c>
      <c r="F157" s="699">
        <f>D157*E157</f>
        <v>63600</v>
      </c>
      <c r="G157" s="700" t="s">
        <v>43</v>
      </c>
    </row>
    <row r="158" spans="1:7" x14ac:dyDescent="0.3">
      <c r="A158" s="163"/>
      <c r="B158" s="701" t="s">
        <v>2274</v>
      </c>
      <c r="C158" s="164"/>
      <c r="D158" s="165"/>
      <c r="E158" s="701"/>
      <c r="F158" s="701"/>
      <c r="G158" s="1228" t="s">
        <v>2331</v>
      </c>
    </row>
    <row r="159" spans="1:7" x14ac:dyDescent="0.3">
      <c r="A159" s="163"/>
      <c r="B159" s="701" t="s">
        <v>2272</v>
      </c>
      <c r="C159" s="164"/>
      <c r="D159" s="165"/>
      <c r="E159" s="701"/>
      <c r="F159" s="701"/>
      <c r="G159" s="1228" t="s">
        <v>2306</v>
      </c>
    </row>
    <row r="160" spans="1:7" x14ac:dyDescent="0.3">
      <c r="A160" s="163"/>
      <c r="B160" s="701"/>
      <c r="C160" s="164"/>
      <c r="D160" s="165"/>
      <c r="E160" s="701"/>
      <c r="F160" s="701"/>
      <c r="G160" s="1116" t="s">
        <v>2307</v>
      </c>
    </row>
    <row r="161" spans="1:7" x14ac:dyDescent="0.3">
      <c r="A161" s="163"/>
      <c r="B161" s="701"/>
      <c r="C161" s="164"/>
      <c r="D161" s="165"/>
      <c r="E161" s="701"/>
      <c r="F161" s="701"/>
      <c r="G161" s="1228" t="s">
        <v>2309</v>
      </c>
    </row>
    <row r="162" spans="1:7" x14ac:dyDescent="0.3">
      <c r="A162" s="163"/>
      <c r="B162" s="701"/>
      <c r="C162" s="164"/>
      <c r="D162" s="165"/>
      <c r="E162" s="701"/>
      <c r="F162" s="701"/>
      <c r="G162" s="1228" t="s">
        <v>2308</v>
      </c>
    </row>
    <row r="163" spans="1:7" x14ac:dyDescent="0.3">
      <c r="A163" s="163"/>
      <c r="B163" s="701"/>
      <c r="C163" s="164"/>
      <c r="D163" s="165"/>
      <c r="E163" s="701"/>
      <c r="F163" s="701"/>
      <c r="G163" s="1228" t="s">
        <v>2332</v>
      </c>
    </row>
    <row r="164" spans="1:7" x14ac:dyDescent="0.3">
      <c r="A164" s="163"/>
      <c r="B164" s="701"/>
      <c r="C164" s="164"/>
      <c r="D164" s="165"/>
      <c r="E164" s="701"/>
      <c r="F164" s="701"/>
      <c r="G164" s="1228" t="s">
        <v>2341</v>
      </c>
    </row>
    <row r="165" spans="1:7" x14ac:dyDescent="0.3">
      <c r="A165" s="163"/>
      <c r="B165" s="701"/>
      <c r="C165" s="164"/>
      <c r="D165" s="165"/>
      <c r="E165" s="701"/>
      <c r="F165" s="701"/>
      <c r="G165" s="1228" t="s">
        <v>2340</v>
      </c>
    </row>
    <row r="166" spans="1:7" x14ac:dyDescent="0.3">
      <c r="A166" s="163"/>
      <c r="B166" s="701"/>
      <c r="C166" s="164"/>
      <c r="D166" s="165"/>
      <c r="E166" s="701"/>
      <c r="F166" s="701"/>
      <c r="G166" s="1228" t="s">
        <v>2333</v>
      </c>
    </row>
    <row r="167" spans="1:7" x14ac:dyDescent="0.3">
      <c r="A167" s="815"/>
      <c r="B167" s="816"/>
      <c r="C167" s="817"/>
      <c r="D167" s="818"/>
      <c r="E167" s="816"/>
      <c r="F167" s="816"/>
      <c r="G167" s="1228" t="s">
        <v>2310</v>
      </c>
    </row>
    <row r="168" spans="1:7" x14ac:dyDescent="0.3">
      <c r="A168" s="815"/>
      <c r="B168" s="816"/>
      <c r="C168" s="817"/>
      <c r="D168" s="818"/>
      <c r="E168" s="816"/>
      <c r="F168" s="816"/>
      <c r="G168" s="1228" t="s">
        <v>2311</v>
      </c>
    </row>
    <row r="169" spans="1:7" x14ac:dyDescent="0.3">
      <c r="A169" s="815"/>
      <c r="B169" s="816"/>
      <c r="C169" s="817"/>
      <c r="D169" s="818"/>
      <c r="E169" s="816"/>
      <c r="F169" s="816"/>
      <c r="G169" s="1228" t="s">
        <v>2312</v>
      </c>
    </row>
    <row r="170" spans="1:7" x14ac:dyDescent="0.3">
      <c r="A170" s="815"/>
      <c r="B170" s="816"/>
      <c r="C170" s="817"/>
      <c r="D170" s="818"/>
      <c r="E170" s="816"/>
      <c r="F170" s="816"/>
      <c r="G170" s="1228" t="s">
        <v>2313</v>
      </c>
    </row>
    <row r="171" spans="1:7" x14ac:dyDescent="0.3">
      <c r="A171" s="815"/>
      <c r="B171" s="816"/>
      <c r="C171" s="817"/>
      <c r="D171" s="818"/>
      <c r="E171" s="816"/>
      <c r="F171" s="816"/>
      <c r="G171" s="1228" t="s">
        <v>2317</v>
      </c>
    </row>
    <row r="172" spans="1:7" x14ac:dyDescent="0.3">
      <c r="A172" s="815"/>
      <c r="B172" s="816"/>
      <c r="C172" s="817"/>
      <c r="D172" s="818"/>
      <c r="E172" s="816"/>
      <c r="F172" s="816"/>
      <c r="G172" s="1228" t="s">
        <v>2318</v>
      </c>
    </row>
    <row r="173" spans="1:7" x14ac:dyDescent="0.3">
      <c r="A173" s="815"/>
      <c r="B173" s="816"/>
      <c r="C173" s="817"/>
      <c r="D173" s="818"/>
      <c r="E173" s="816"/>
      <c r="F173" s="816"/>
      <c r="G173" s="1228" t="s">
        <v>2319</v>
      </c>
    </row>
    <row r="174" spans="1:7" x14ac:dyDescent="0.3">
      <c r="A174" s="815"/>
      <c r="B174" s="816"/>
      <c r="C174" s="817"/>
      <c r="D174" s="818"/>
      <c r="E174" s="816"/>
      <c r="F174" s="816"/>
      <c r="G174" s="1228" t="s">
        <v>2320</v>
      </c>
    </row>
    <row r="175" spans="1:7" x14ac:dyDescent="0.3">
      <c r="A175" s="815"/>
      <c r="B175" s="816"/>
      <c r="C175" s="817"/>
      <c r="D175" s="818"/>
      <c r="E175" s="816"/>
      <c r="F175" s="816"/>
      <c r="G175" s="1228" t="s">
        <v>2314</v>
      </c>
    </row>
    <row r="176" spans="1:7" x14ac:dyDescent="0.3">
      <c r="A176" s="815"/>
      <c r="B176" s="816"/>
      <c r="C176" s="817"/>
      <c r="D176" s="818"/>
      <c r="E176" s="816"/>
      <c r="F176" s="816"/>
      <c r="G176" s="1228" t="s">
        <v>2316</v>
      </c>
    </row>
    <row r="177" spans="1:8" x14ac:dyDescent="0.3">
      <c r="A177" s="815"/>
      <c r="B177" s="816"/>
      <c r="C177" s="817"/>
      <c r="D177" s="818"/>
      <c r="E177" s="816"/>
      <c r="F177" s="816"/>
      <c r="G177" s="1228" t="s">
        <v>2315</v>
      </c>
    </row>
    <row r="178" spans="1:8" x14ac:dyDescent="0.3">
      <c r="A178" s="815"/>
      <c r="B178" s="816"/>
      <c r="C178" s="817"/>
      <c r="D178" s="818"/>
      <c r="E178" s="816"/>
      <c r="F178" s="816"/>
      <c r="G178" s="1228" t="s">
        <v>2334</v>
      </c>
    </row>
    <row r="179" spans="1:8" x14ac:dyDescent="0.3">
      <c r="A179" s="815"/>
      <c r="B179" s="816"/>
      <c r="C179" s="817"/>
      <c r="D179" s="818"/>
      <c r="E179" s="816"/>
      <c r="F179" s="816"/>
      <c r="G179" s="1228" t="s">
        <v>2321</v>
      </c>
    </row>
    <row r="180" spans="1:8" x14ac:dyDescent="0.3">
      <c r="A180" s="815"/>
      <c r="B180" s="816"/>
      <c r="C180" s="817"/>
      <c r="D180" s="818"/>
      <c r="E180" s="816"/>
      <c r="F180" s="816"/>
      <c r="G180" s="1228" t="s">
        <v>2335</v>
      </c>
    </row>
    <row r="181" spans="1:8" x14ac:dyDescent="0.3">
      <c r="A181" s="815"/>
      <c r="B181" s="816"/>
      <c r="C181" s="817"/>
      <c r="D181" s="818"/>
      <c r="E181" s="816"/>
      <c r="F181" s="816"/>
      <c r="G181" s="1228" t="s">
        <v>2322</v>
      </c>
    </row>
    <row r="182" spans="1:8" x14ac:dyDescent="0.3">
      <c r="A182" s="815"/>
      <c r="B182" s="816"/>
      <c r="C182" s="817"/>
      <c r="D182" s="818"/>
      <c r="E182" s="816"/>
      <c r="F182" s="816"/>
      <c r="G182" s="1228" t="s">
        <v>2323</v>
      </c>
    </row>
    <row r="183" spans="1:8" x14ac:dyDescent="0.3">
      <c r="A183" s="163"/>
      <c r="B183" s="701"/>
      <c r="C183" s="164"/>
      <c r="D183" s="165"/>
      <c r="E183" s="701"/>
      <c r="F183" s="701"/>
      <c r="G183" s="1228" t="s">
        <v>2324</v>
      </c>
    </row>
    <row r="184" spans="1:8" x14ac:dyDescent="0.3">
      <c r="A184" s="163"/>
      <c r="B184" s="701"/>
      <c r="C184" s="164"/>
      <c r="D184" s="165"/>
      <c r="E184" s="701"/>
      <c r="F184" s="701"/>
      <c r="G184" s="1228" t="s">
        <v>2336</v>
      </c>
    </row>
    <row r="185" spans="1:8" x14ac:dyDescent="0.3">
      <c r="A185" s="163"/>
      <c r="B185" s="701"/>
      <c r="C185" s="164"/>
      <c r="D185" s="165"/>
      <c r="E185" s="701"/>
      <c r="F185" s="701"/>
      <c r="G185" s="1228" t="s">
        <v>2327</v>
      </c>
    </row>
    <row r="186" spans="1:8" x14ac:dyDescent="0.3">
      <c r="A186" s="163"/>
      <c r="B186" s="701"/>
      <c r="C186" s="164"/>
      <c r="D186" s="165"/>
      <c r="E186" s="701"/>
      <c r="F186" s="701"/>
      <c r="G186" s="1228" t="s">
        <v>2328</v>
      </c>
    </row>
    <row r="187" spans="1:8" x14ac:dyDescent="0.3">
      <c r="A187" s="163"/>
      <c r="B187" s="701"/>
      <c r="C187" s="164"/>
      <c r="D187" s="165"/>
      <c r="E187" s="701"/>
      <c r="F187" s="701"/>
      <c r="G187" s="1228" t="s">
        <v>2329</v>
      </c>
    </row>
    <row r="188" spans="1:8" x14ac:dyDescent="0.3">
      <c r="A188" s="163"/>
      <c r="B188" s="701"/>
      <c r="C188" s="164"/>
      <c r="D188" s="165"/>
      <c r="E188" s="701"/>
      <c r="F188" s="701"/>
      <c r="G188" s="1228" t="s">
        <v>2330</v>
      </c>
    </row>
    <row r="189" spans="1:8" x14ac:dyDescent="0.3">
      <c r="A189" s="163"/>
      <c r="B189" s="701"/>
      <c r="C189" s="164"/>
      <c r="D189" s="165"/>
      <c r="E189" s="701"/>
      <c r="F189" s="701"/>
      <c r="G189" s="1228" t="s">
        <v>2325</v>
      </c>
    </row>
    <row r="190" spans="1:8" x14ac:dyDescent="0.3">
      <c r="A190" s="163"/>
      <c r="B190" s="701"/>
      <c r="C190" s="164"/>
      <c r="D190" s="165"/>
      <c r="E190" s="701"/>
      <c r="F190" s="701"/>
      <c r="G190" s="1228" t="s">
        <v>2326</v>
      </c>
    </row>
    <row r="191" spans="1:8" x14ac:dyDescent="0.3">
      <c r="A191" s="163"/>
      <c r="B191" s="701"/>
      <c r="C191" s="164"/>
      <c r="D191" s="165"/>
      <c r="E191" s="701"/>
      <c r="F191" s="701"/>
      <c r="G191" s="702" t="s">
        <v>5</v>
      </c>
      <c r="H191" s="17" t="s">
        <v>431</v>
      </c>
    </row>
    <row r="192" spans="1:8" x14ac:dyDescent="0.3">
      <c r="A192" s="163"/>
      <c r="B192" s="701"/>
      <c r="C192" s="164"/>
      <c r="D192" s="165"/>
      <c r="E192" s="701"/>
      <c r="F192" s="701"/>
      <c r="G192" s="1235" t="s">
        <v>2238</v>
      </c>
    </row>
    <row r="193" spans="1:7" x14ac:dyDescent="0.3">
      <c r="A193" s="1219"/>
      <c r="B193" s="1220"/>
      <c r="C193" s="1221"/>
      <c r="D193" s="1222"/>
      <c r="E193" s="1220"/>
      <c r="F193" s="1220"/>
      <c r="G193" s="1236" t="s">
        <v>2237</v>
      </c>
    </row>
    <row r="194" spans="1:7" x14ac:dyDescent="0.3">
      <c r="A194" s="1229"/>
      <c r="B194" s="1230"/>
      <c r="C194" s="1229"/>
      <c r="D194" s="1229"/>
      <c r="E194" s="1230"/>
      <c r="F194" s="1230"/>
      <c r="G194" s="1237"/>
    </row>
    <row r="195" spans="1:7" x14ac:dyDescent="0.3">
      <c r="A195" s="1231"/>
      <c r="B195" s="1232"/>
      <c r="C195" s="1231"/>
      <c r="D195" s="1231"/>
      <c r="E195" s="1232"/>
      <c r="F195" s="1232"/>
      <c r="G195" s="1238"/>
    </row>
    <row r="196" spans="1:7" x14ac:dyDescent="0.3">
      <c r="A196" s="1231"/>
      <c r="B196" s="1232"/>
      <c r="C196" s="1231"/>
      <c r="D196" s="1231"/>
      <c r="E196" s="1232"/>
      <c r="F196" s="1232"/>
      <c r="G196" s="1238"/>
    </row>
    <row r="197" spans="1:7" x14ac:dyDescent="0.3">
      <c r="A197" s="1231"/>
      <c r="B197" s="1232"/>
      <c r="C197" s="1231"/>
      <c r="D197" s="1231"/>
      <c r="E197" s="1232"/>
      <c r="F197" s="1232"/>
      <c r="G197" s="1238"/>
    </row>
    <row r="198" spans="1:7" x14ac:dyDescent="0.3">
      <c r="A198" s="1231"/>
      <c r="B198" s="1232"/>
      <c r="C198" s="1231"/>
      <c r="D198" s="1231"/>
      <c r="E198" s="1232"/>
      <c r="F198" s="1232"/>
      <c r="G198" s="1238"/>
    </row>
    <row r="199" spans="1:7" x14ac:dyDescent="0.3">
      <c r="A199" s="1231"/>
      <c r="B199" s="1232"/>
      <c r="C199" s="1231"/>
      <c r="D199" s="1231"/>
      <c r="E199" s="1232"/>
      <c r="F199" s="1232"/>
      <c r="G199" s="1238"/>
    </row>
    <row r="200" spans="1:7" x14ac:dyDescent="0.3">
      <c r="A200" s="1231"/>
      <c r="B200" s="1232"/>
      <c r="C200" s="1231"/>
      <c r="D200" s="1231"/>
      <c r="E200" s="1232"/>
      <c r="F200" s="1232"/>
      <c r="G200" s="1233"/>
    </row>
    <row r="201" spans="1:7" x14ac:dyDescent="0.3">
      <c r="A201" s="1231"/>
      <c r="B201" s="1232"/>
      <c r="C201" s="1231"/>
      <c r="D201" s="1231"/>
      <c r="E201" s="1232"/>
      <c r="F201" s="1232"/>
      <c r="G201" s="1233"/>
    </row>
    <row r="202" spans="1:7" x14ac:dyDescent="0.3">
      <c r="A202" s="1231"/>
      <c r="B202" s="1232"/>
      <c r="C202" s="1231"/>
      <c r="D202" s="1231"/>
      <c r="E202" s="1232"/>
      <c r="F202" s="1232"/>
      <c r="G202" s="1233"/>
    </row>
    <row r="203" spans="1:7" x14ac:dyDescent="0.3">
      <c r="A203" s="1231"/>
      <c r="B203" s="1232"/>
      <c r="C203" s="1231"/>
      <c r="D203" s="1231"/>
      <c r="E203" s="1232"/>
      <c r="F203" s="1232"/>
      <c r="G203" s="1233"/>
    </row>
    <row r="204" spans="1:7" x14ac:dyDescent="0.3">
      <c r="A204" s="815">
        <v>13</v>
      </c>
      <c r="B204" s="816" t="s">
        <v>2304</v>
      </c>
      <c r="C204" s="817" t="s">
        <v>1097</v>
      </c>
      <c r="D204" s="818">
        <v>3</v>
      </c>
      <c r="E204" s="774">
        <v>5800</v>
      </c>
      <c r="F204" s="1218">
        <f>D204*E204</f>
        <v>17400</v>
      </c>
      <c r="G204" s="703" t="s">
        <v>43</v>
      </c>
    </row>
    <row r="205" spans="1:7" x14ac:dyDescent="0.3">
      <c r="A205" s="163"/>
      <c r="B205" s="816" t="s">
        <v>2305</v>
      </c>
      <c r="C205" s="701"/>
      <c r="D205" s="704"/>
      <c r="E205" s="701"/>
      <c r="F205" s="701"/>
      <c r="G205" s="1115" t="s">
        <v>2337</v>
      </c>
    </row>
    <row r="206" spans="1:7" x14ac:dyDescent="0.3">
      <c r="A206" s="163"/>
      <c r="B206" s="701" t="s">
        <v>42</v>
      </c>
      <c r="C206" s="701"/>
      <c r="D206" s="704"/>
      <c r="E206" s="701"/>
      <c r="F206" s="701"/>
      <c r="G206" s="1234" t="s">
        <v>2275</v>
      </c>
    </row>
    <row r="207" spans="1:7" x14ac:dyDescent="0.3">
      <c r="A207" s="163"/>
      <c r="B207" s="701" t="s">
        <v>431</v>
      </c>
      <c r="C207" s="701"/>
      <c r="D207" s="704"/>
      <c r="E207" s="701"/>
      <c r="F207" s="701"/>
      <c r="G207" s="170" t="s">
        <v>2276</v>
      </c>
    </row>
    <row r="208" spans="1:7" x14ac:dyDescent="0.3">
      <c r="A208" s="163"/>
      <c r="B208" s="701"/>
      <c r="C208" s="701"/>
      <c r="D208" s="704"/>
      <c r="E208" s="701"/>
      <c r="F208" s="701"/>
      <c r="G208" s="170" t="s">
        <v>2277</v>
      </c>
    </row>
    <row r="209" spans="1:7" x14ac:dyDescent="0.3">
      <c r="A209" s="163"/>
      <c r="B209" s="701"/>
      <c r="C209" s="701"/>
      <c r="D209" s="704"/>
      <c r="E209" s="701"/>
      <c r="F209" s="701"/>
      <c r="G209" s="170" t="s">
        <v>2278</v>
      </c>
    </row>
    <row r="210" spans="1:7" x14ac:dyDescent="0.3">
      <c r="A210" s="163"/>
      <c r="B210" s="701"/>
      <c r="C210" s="701"/>
      <c r="D210" s="704"/>
      <c r="E210" s="701"/>
      <c r="F210" s="701"/>
      <c r="G210" s="170" t="s">
        <v>2279</v>
      </c>
    </row>
    <row r="211" spans="1:7" x14ac:dyDescent="0.3">
      <c r="A211" s="163"/>
      <c r="B211" s="701"/>
      <c r="C211" s="701"/>
      <c r="D211" s="704"/>
      <c r="E211" s="701"/>
      <c r="F211" s="701"/>
      <c r="G211" s="170" t="s">
        <v>2280</v>
      </c>
    </row>
    <row r="212" spans="1:7" x14ac:dyDescent="0.3">
      <c r="A212" s="163"/>
      <c r="B212" s="701"/>
      <c r="C212" s="701"/>
      <c r="D212" s="704"/>
      <c r="E212" s="701"/>
      <c r="F212" s="701"/>
      <c r="G212" s="702" t="s">
        <v>5</v>
      </c>
    </row>
    <row r="213" spans="1:7" x14ac:dyDescent="0.3">
      <c r="A213" s="705"/>
      <c r="B213" s="701"/>
      <c r="C213" s="701"/>
      <c r="D213" s="704"/>
      <c r="E213" s="701"/>
      <c r="F213" s="701"/>
      <c r="G213" s="701" t="s">
        <v>2240</v>
      </c>
    </row>
    <row r="214" spans="1:7" x14ac:dyDescent="0.3">
      <c r="A214" s="705"/>
      <c r="B214" s="701"/>
      <c r="C214" s="701"/>
      <c r="D214" s="704"/>
      <c r="E214" s="701"/>
      <c r="F214" s="701"/>
      <c r="G214" s="701" t="s">
        <v>2237</v>
      </c>
    </row>
    <row r="215" spans="1:7" ht="19.5" thickBot="1" x14ac:dyDescent="0.35">
      <c r="A215" s="195"/>
      <c r="B215" s="196" t="s">
        <v>6</v>
      </c>
      <c r="C215" s="195"/>
      <c r="D215" s="197"/>
      <c r="E215" s="198"/>
      <c r="F215" s="338">
        <f>F10+F156</f>
        <v>536820</v>
      </c>
      <c r="G215" s="706"/>
    </row>
    <row r="216" spans="1:7" ht="19.5" thickTop="1" x14ac:dyDescent="0.3"/>
  </sheetData>
  <mergeCells count="2">
    <mergeCell ref="A2:G2"/>
    <mergeCell ref="B51:B52"/>
  </mergeCells>
  <pageMargins left="0.70866141732283472" right="0.59055118110236227" top="0.98425196850393704" bottom="0.59055118110236227" header="0.51181102362204722" footer="0.51181102362204722"/>
  <pageSetup paperSize="9" scale="90" firstPageNumber="19" orientation="portrait" r:id="rId1"/>
  <headerFooter alignWithMargins="0">
    <oddHeader>&amp;Rแบบ  งน.800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topLeftCell="A7" zoomScale="115" zoomScaleNormal="100" zoomScaleSheetLayoutView="100" zoomScalePageLayoutView="115" workbookViewId="0">
      <selection activeCell="H18" sqref="H18"/>
    </sheetView>
  </sheetViews>
  <sheetFormatPr defaultColWidth="9.140625" defaultRowHeight="18.75" x14ac:dyDescent="0.3"/>
  <cols>
    <col min="1" max="1" width="4.7109375" style="17" customWidth="1"/>
    <col min="2" max="2" width="22.140625" style="17" customWidth="1"/>
    <col min="3" max="3" width="8" style="17" customWidth="1"/>
    <col min="4" max="4" width="7.7109375" style="17" customWidth="1"/>
    <col min="5" max="5" width="11.140625" style="17" customWidth="1"/>
    <col min="6" max="6" width="11.5703125" style="17" customWidth="1"/>
    <col min="7" max="7" width="39.140625" style="17" customWidth="1"/>
    <col min="8" max="16384" width="9.140625" style="17"/>
  </cols>
  <sheetData>
    <row r="1" spans="1:7" x14ac:dyDescent="0.3">
      <c r="G1" s="821" t="s">
        <v>129</v>
      </c>
    </row>
    <row r="2" spans="1:7" x14ac:dyDescent="0.3">
      <c r="A2" s="1351" t="s">
        <v>417</v>
      </c>
      <c r="B2" s="1351"/>
      <c r="C2" s="1351"/>
      <c r="D2" s="1351"/>
      <c r="E2" s="1351"/>
      <c r="F2" s="1351"/>
      <c r="G2" s="1351"/>
    </row>
    <row r="3" spans="1:7" x14ac:dyDescent="0.3">
      <c r="A3" s="744"/>
      <c r="B3" s="744"/>
      <c r="C3" s="744"/>
      <c r="D3" s="744"/>
      <c r="E3" s="744"/>
      <c r="F3" s="744"/>
      <c r="G3" s="744"/>
    </row>
    <row r="4" spans="1:7" x14ac:dyDescent="0.3">
      <c r="A4" s="2" t="s">
        <v>140</v>
      </c>
      <c r="B4" s="744"/>
      <c r="C4" s="744" t="s">
        <v>1850</v>
      </c>
      <c r="D4" s="744"/>
      <c r="E4" s="744"/>
      <c r="F4" s="744"/>
      <c r="G4" s="744"/>
    </row>
    <row r="5" spans="1:7" x14ac:dyDescent="0.3">
      <c r="A5" s="110" t="s">
        <v>454</v>
      </c>
      <c r="B5" s="744"/>
      <c r="C5" s="744"/>
      <c r="D5" s="744"/>
      <c r="E5" s="744"/>
      <c r="F5" s="744"/>
      <c r="G5" s="744"/>
    </row>
    <row r="6" spans="1:7" x14ac:dyDescent="0.3">
      <c r="A6" s="110" t="s">
        <v>1164</v>
      </c>
      <c r="B6" s="744"/>
      <c r="C6" s="744"/>
      <c r="D6" s="744"/>
      <c r="E6" s="744"/>
      <c r="F6" s="744"/>
      <c r="G6" s="744"/>
    </row>
    <row r="7" spans="1:7" x14ac:dyDescent="0.3">
      <c r="A7" s="110" t="s">
        <v>1165</v>
      </c>
      <c r="B7" s="744"/>
      <c r="C7" s="744"/>
      <c r="D7" s="744"/>
      <c r="E7" s="744"/>
      <c r="F7" s="744"/>
      <c r="G7" s="744"/>
    </row>
    <row r="8" spans="1:7" x14ac:dyDescent="0.3">
      <c r="A8" s="1354" t="s">
        <v>10</v>
      </c>
      <c r="B8" s="1354" t="s">
        <v>11</v>
      </c>
      <c r="C8" s="1356" t="s">
        <v>8</v>
      </c>
      <c r="D8" s="1357"/>
      <c r="E8" s="782" t="s">
        <v>9</v>
      </c>
      <c r="F8" s="1354" t="s">
        <v>2</v>
      </c>
      <c r="G8" s="1354" t="s">
        <v>44</v>
      </c>
    </row>
    <row r="9" spans="1:7" x14ac:dyDescent="0.3">
      <c r="A9" s="1355"/>
      <c r="B9" s="1355"/>
      <c r="C9" s="8" t="s">
        <v>7</v>
      </c>
      <c r="D9" s="20" t="s">
        <v>12</v>
      </c>
      <c r="E9" s="783" t="s">
        <v>13</v>
      </c>
      <c r="F9" s="1355"/>
      <c r="G9" s="1355"/>
    </row>
    <row r="10" spans="1:7" x14ac:dyDescent="0.3">
      <c r="A10" s="707">
        <v>1</v>
      </c>
      <c r="B10" s="708" t="s">
        <v>1848</v>
      </c>
      <c r="C10" s="709" t="s">
        <v>82</v>
      </c>
      <c r="D10" s="710">
        <v>1</v>
      </c>
      <c r="E10" s="711"/>
      <c r="F10" s="201">
        <v>450000</v>
      </c>
      <c r="G10" s="712" t="s">
        <v>43</v>
      </c>
    </row>
    <row r="11" spans="1:7" ht="18.75" customHeight="1" x14ac:dyDescent="0.3">
      <c r="A11" s="707"/>
      <c r="B11" s="713" t="s">
        <v>1849</v>
      </c>
      <c r="C11" s="709"/>
      <c r="D11" s="710"/>
      <c r="E11" s="711"/>
      <c r="F11" s="201"/>
      <c r="G11" s="712" t="s">
        <v>1224</v>
      </c>
    </row>
    <row r="12" spans="1:7" x14ac:dyDescent="0.3">
      <c r="A12" s="714"/>
      <c r="B12" s="715"/>
      <c r="C12" s="191"/>
      <c r="D12" s="716"/>
      <c r="E12" s="202"/>
      <c r="F12" s="717"/>
      <c r="G12" s="712" t="s">
        <v>1225</v>
      </c>
    </row>
    <row r="13" spans="1:7" ht="18.75" customHeight="1" x14ac:dyDescent="0.3">
      <c r="A13" s="718"/>
      <c r="B13" s="301"/>
      <c r="C13" s="719"/>
      <c r="D13" s="716"/>
      <c r="E13" s="203"/>
      <c r="F13" s="717"/>
      <c r="G13" s="720" t="s">
        <v>1226</v>
      </c>
    </row>
    <row r="14" spans="1:7" x14ac:dyDescent="0.3">
      <c r="A14" s="721"/>
      <c r="B14" s="722"/>
      <c r="C14" s="191"/>
      <c r="D14" s="716"/>
      <c r="E14" s="203"/>
      <c r="F14" s="717"/>
      <c r="G14" s="720" t="s">
        <v>1227</v>
      </c>
    </row>
    <row r="15" spans="1:7" x14ac:dyDescent="0.3">
      <c r="A15" s="721"/>
      <c r="B15" s="301"/>
      <c r="C15" s="170"/>
      <c r="D15" s="716"/>
      <c r="E15" s="203"/>
      <c r="F15" s="717"/>
      <c r="G15" s="723" t="s">
        <v>1228</v>
      </c>
    </row>
    <row r="16" spans="1:7" x14ac:dyDescent="0.3">
      <c r="A16" s="721"/>
      <c r="B16" s="724"/>
      <c r="C16" s="194"/>
      <c r="D16" s="716"/>
      <c r="E16" s="203"/>
      <c r="F16" s="717"/>
      <c r="G16" s="720" t="s">
        <v>1229</v>
      </c>
    </row>
    <row r="17" spans="1:7" x14ac:dyDescent="0.3">
      <c r="A17" s="721"/>
      <c r="B17" s="301"/>
      <c r="C17" s="170"/>
      <c r="D17" s="716"/>
      <c r="E17" s="203"/>
      <c r="F17" s="717"/>
      <c r="G17" s="725"/>
    </row>
    <row r="18" spans="1:7" x14ac:dyDescent="0.3">
      <c r="A18" s="721"/>
      <c r="B18" s="724"/>
      <c r="C18" s="170"/>
      <c r="D18" s="726"/>
      <c r="E18" s="202"/>
      <c r="F18" s="717"/>
      <c r="G18" s="727" t="s">
        <v>5</v>
      </c>
    </row>
    <row r="19" spans="1:7" x14ac:dyDescent="0.3">
      <c r="A19" s="721"/>
      <c r="B19" s="724"/>
      <c r="C19" s="170"/>
      <c r="D19" s="726"/>
      <c r="E19" s="202"/>
      <c r="F19" s="717"/>
      <c r="G19" s="728" t="s">
        <v>1230</v>
      </c>
    </row>
    <row r="20" spans="1:7" ht="18.75" customHeight="1" x14ac:dyDescent="0.3">
      <c r="A20" s="721"/>
      <c r="B20" s="724"/>
      <c r="C20" s="194"/>
      <c r="D20" s="716"/>
      <c r="E20" s="203"/>
      <c r="F20" s="717"/>
      <c r="G20" s="715" t="s">
        <v>1231</v>
      </c>
    </row>
    <row r="21" spans="1:7" x14ac:dyDescent="0.3">
      <c r="A21" s="721"/>
      <c r="B21" s="301"/>
      <c r="C21" s="170"/>
      <c r="D21" s="716"/>
      <c r="E21" s="203"/>
      <c r="F21" s="717"/>
      <c r="G21" s="729" t="s">
        <v>1232</v>
      </c>
    </row>
    <row r="22" spans="1:7" x14ac:dyDescent="0.3">
      <c r="A22" s="721"/>
      <c r="B22" s="301"/>
      <c r="C22" s="191"/>
      <c r="D22" s="716"/>
      <c r="E22" s="203"/>
      <c r="F22" s="717"/>
      <c r="G22" s="715" t="s">
        <v>1229</v>
      </c>
    </row>
    <row r="23" spans="1:7" x14ac:dyDescent="0.3">
      <c r="A23" s="721"/>
      <c r="B23" s="724"/>
      <c r="C23" s="191"/>
      <c r="D23" s="726"/>
      <c r="E23" s="202"/>
      <c r="F23" s="717"/>
      <c r="G23" s="730"/>
    </row>
    <row r="24" spans="1:7" x14ac:dyDescent="0.3">
      <c r="A24" s="721"/>
      <c r="B24" s="724"/>
      <c r="C24" s="170"/>
      <c r="D24" s="716"/>
      <c r="E24" s="202"/>
      <c r="F24" s="717"/>
      <c r="G24" s="729"/>
    </row>
    <row r="25" spans="1:7" ht="19.5" thickBot="1" x14ac:dyDescent="0.35">
      <c r="A25" s="731"/>
      <c r="B25" s="732" t="s">
        <v>6</v>
      </c>
      <c r="C25" s="733"/>
      <c r="D25" s="734"/>
      <c r="E25" s="735"/>
      <c r="F25" s="736">
        <v>450000</v>
      </c>
      <c r="G25" s="697"/>
    </row>
    <row r="26" spans="1:7" ht="19.5" thickTop="1" x14ac:dyDescent="0.3"/>
  </sheetData>
  <mergeCells count="6">
    <mergeCell ref="A2:G2"/>
    <mergeCell ref="A8:A9"/>
    <mergeCell ref="B8:B9"/>
    <mergeCell ref="F8:F9"/>
    <mergeCell ref="G8:G9"/>
    <mergeCell ref="C8:D8"/>
  </mergeCells>
  <phoneticPr fontId="0" type="noConversion"/>
  <pageMargins left="0.70866141732283472" right="0.59055118110236227" top="0.98425196850393704" bottom="0.59055118110236227" header="0.51181102362204722" footer="0.51181102362204722"/>
  <pageSetup paperSize="9" scale="90" firstPageNumber="1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workbookViewId="0">
      <pane ySplit="1" topLeftCell="A2" activePane="bottomLeft" state="frozen"/>
      <selection activeCell="A12" sqref="A12"/>
      <selection pane="bottomLeft" activeCell="A4" sqref="A4"/>
    </sheetView>
  </sheetViews>
  <sheetFormatPr defaultRowHeight="21.75" x14ac:dyDescent="0.5"/>
  <cols>
    <col min="1" max="1" width="97.42578125" customWidth="1"/>
    <col min="2" max="2" width="7.42578125" customWidth="1"/>
    <col min="3" max="7" width="8" style="127" customWidth="1"/>
    <col min="8" max="8" width="8" customWidth="1"/>
    <col min="9" max="9" width="34.42578125" hidden="1" customWidth="1"/>
    <col min="10" max="11" width="0" hidden="1" customWidth="1"/>
  </cols>
  <sheetData>
    <row r="1" spans="1:10" x14ac:dyDescent="0.5">
      <c r="A1" s="122"/>
      <c r="B1" s="130" t="s">
        <v>82</v>
      </c>
      <c r="C1" s="1359" t="s">
        <v>370</v>
      </c>
      <c r="D1" s="1360"/>
      <c r="E1" s="1361"/>
      <c r="F1" s="1359" t="s">
        <v>377</v>
      </c>
      <c r="G1" s="1360"/>
      <c r="H1" s="1360"/>
      <c r="I1" s="129" t="s">
        <v>36</v>
      </c>
      <c r="J1" s="117" t="s">
        <v>389</v>
      </c>
    </row>
    <row r="2" spans="1:10" x14ac:dyDescent="0.5">
      <c r="A2" s="122"/>
      <c r="B2" s="130" t="s">
        <v>378</v>
      </c>
      <c r="C2" s="131" t="s">
        <v>371</v>
      </c>
      <c r="D2" s="131" t="s">
        <v>372</v>
      </c>
      <c r="E2" s="131" t="s">
        <v>369</v>
      </c>
      <c r="F2" s="131" t="s">
        <v>376</v>
      </c>
      <c r="G2" s="131" t="s">
        <v>375</v>
      </c>
      <c r="H2" s="131" t="s">
        <v>374</v>
      </c>
      <c r="I2" s="117"/>
      <c r="J2" s="117"/>
    </row>
    <row r="3" spans="1:10" s="134" customFormat="1" ht="25.5" x14ac:dyDescent="0.5">
      <c r="A3" s="132" t="s">
        <v>144</v>
      </c>
      <c r="B3" s="132"/>
      <c r="C3" s="133"/>
      <c r="D3" s="133"/>
      <c r="E3" s="133"/>
      <c r="F3" s="133"/>
      <c r="G3" s="133"/>
      <c r="H3" s="132"/>
    </row>
    <row r="4" spans="1:10" x14ac:dyDescent="0.5">
      <c r="A4" s="123" t="s">
        <v>298</v>
      </c>
      <c r="B4" s="122"/>
      <c r="C4" s="128" t="s">
        <v>373</v>
      </c>
      <c r="D4" s="128" t="s">
        <v>373</v>
      </c>
      <c r="E4" s="128"/>
      <c r="F4" s="128" t="s">
        <v>373</v>
      </c>
      <c r="G4" s="125"/>
      <c r="H4" s="122"/>
      <c r="I4" s="1362" t="s">
        <v>324</v>
      </c>
    </row>
    <row r="5" spans="1:10" x14ac:dyDescent="0.5">
      <c r="A5" s="122" t="s">
        <v>299</v>
      </c>
      <c r="B5" s="122"/>
      <c r="C5" s="128" t="s">
        <v>373</v>
      </c>
      <c r="D5" s="128" t="s">
        <v>373</v>
      </c>
      <c r="E5" s="128"/>
      <c r="F5" s="128" t="s">
        <v>373</v>
      </c>
      <c r="G5" s="125"/>
      <c r="H5" s="122"/>
      <c r="I5" s="1362"/>
    </row>
    <row r="6" spans="1:10" x14ac:dyDescent="0.5">
      <c r="A6" s="122" t="s">
        <v>300</v>
      </c>
      <c r="B6" s="122"/>
      <c r="C6" s="128" t="s">
        <v>373</v>
      </c>
      <c r="D6" s="128" t="s">
        <v>373</v>
      </c>
      <c r="E6" s="128"/>
      <c r="F6" s="128" t="s">
        <v>373</v>
      </c>
      <c r="G6" s="125"/>
      <c r="H6" s="122"/>
      <c r="I6" s="1362"/>
    </row>
    <row r="7" spans="1:10" x14ac:dyDescent="0.5">
      <c r="A7" s="122" t="s">
        <v>301</v>
      </c>
      <c r="B7" s="122"/>
      <c r="C7" s="128" t="s">
        <v>373</v>
      </c>
      <c r="D7" s="128" t="s">
        <v>373</v>
      </c>
      <c r="E7" s="128"/>
      <c r="F7" s="128" t="s">
        <v>373</v>
      </c>
      <c r="G7" s="125"/>
      <c r="H7" s="122"/>
    </row>
    <row r="8" spans="1:10" x14ac:dyDescent="0.5">
      <c r="A8" s="123" t="s">
        <v>302</v>
      </c>
      <c r="B8" s="123"/>
      <c r="C8" s="128" t="s">
        <v>373</v>
      </c>
      <c r="D8" s="128" t="s">
        <v>373</v>
      </c>
      <c r="E8" s="128"/>
      <c r="F8" s="128" t="s">
        <v>373</v>
      </c>
      <c r="G8" s="126"/>
      <c r="H8" s="128" t="s">
        <v>373</v>
      </c>
    </row>
    <row r="9" spans="1:10" x14ac:dyDescent="0.5">
      <c r="A9" s="123" t="s">
        <v>303</v>
      </c>
      <c r="B9" s="122"/>
      <c r="C9" s="136" t="s">
        <v>373</v>
      </c>
      <c r="D9" s="136" t="s">
        <v>373</v>
      </c>
      <c r="E9" s="128" t="s">
        <v>373</v>
      </c>
      <c r="F9" s="128" t="s">
        <v>373</v>
      </c>
      <c r="G9" s="124"/>
      <c r="H9" s="123"/>
    </row>
    <row r="10" spans="1:10" x14ac:dyDescent="0.5">
      <c r="A10" s="122"/>
      <c r="B10" s="122"/>
      <c r="C10" s="125"/>
      <c r="D10" s="125"/>
      <c r="E10" s="125"/>
      <c r="F10" s="125"/>
      <c r="G10" s="125"/>
      <c r="H10" s="122"/>
    </row>
    <row r="11" spans="1:10" s="134" customFormat="1" ht="25.5" x14ac:dyDescent="0.5">
      <c r="A11" s="132" t="s">
        <v>264</v>
      </c>
      <c r="B11" s="132"/>
      <c r="C11" s="133"/>
      <c r="D11" s="133"/>
      <c r="E11" s="133"/>
      <c r="F11" s="133"/>
      <c r="G11" s="133"/>
      <c r="H11" s="132"/>
    </row>
    <row r="12" spans="1:10" x14ac:dyDescent="0.5">
      <c r="A12" s="122" t="s">
        <v>304</v>
      </c>
      <c r="B12" s="122"/>
      <c r="C12" s="128" t="s">
        <v>373</v>
      </c>
      <c r="D12" s="128" t="s">
        <v>373</v>
      </c>
      <c r="E12" s="128"/>
      <c r="F12" s="128"/>
      <c r="G12" s="125"/>
      <c r="H12" s="122"/>
      <c r="I12" s="117" t="s">
        <v>352</v>
      </c>
      <c r="J12" t="s">
        <v>355</v>
      </c>
    </row>
    <row r="13" spans="1:10" x14ac:dyDescent="0.5">
      <c r="A13" s="123" t="s">
        <v>305</v>
      </c>
      <c r="B13" s="122"/>
      <c r="C13" s="128" t="s">
        <v>373</v>
      </c>
      <c r="D13" s="128" t="s">
        <v>373</v>
      </c>
      <c r="E13" s="128"/>
      <c r="F13" s="128"/>
      <c r="G13" s="125"/>
      <c r="H13" s="122"/>
      <c r="I13" t="s">
        <v>353</v>
      </c>
      <c r="J13" t="s">
        <v>356</v>
      </c>
    </row>
    <row r="14" spans="1:10" ht="21.6" customHeight="1" x14ac:dyDescent="0.5">
      <c r="A14" s="122" t="s">
        <v>306</v>
      </c>
      <c r="B14" s="122"/>
      <c r="C14" s="128" t="s">
        <v>373</v>
      </c>
      <c r="D14" s="128" t="s">
        <v>373</v>
      </c>
      <c r="E14" s="128"/>
      <c r="F14" s="137" t="s">
        <v>373</v>
      </c>
      <c r="G14" s="125"/>
      <c r="H14" s="122"/>
      <c r="I14" s="1358" t="s">
        <v>354</v>
      </c>
      <c r="J14" t="s">
        <v>357</v>
      </c>
    </row>
    <row r="15" spans="1:10" x14ac:dyDescent="0.5">
      <c r="A15" s="122" t="s">
        <v>307</v>
      </c>
      <c r="B15" s="122"/>
      <c r="C15" s="136" t="s">
        <v>373</v>
      </c>
      <c r="D15" s="136" t="s">
        <v>373</v>
      </c>
      <c r="E15" s="128"/>
      <c r="F15" s="136"/>
      <c r="G15" s="128" t="s">
        <v>373</v>
      </c>
      <c r="H15" s="122"/>
      <c r="I15" s="1358"/>
      <c r="J15" s="117" t="s">
        <v>358</v>
      </c>
    </row>
    <row r="16" spans="1:10" x14ac:dyDescent="0.5">
      <c r="A16" s="122" t="s">
        <v>308</v>
      </c>
      <c r="B16" s="122"/>
      <c r="C16" s="128" t="s">
        <v>373</v>
      </c>
      <c r="D16" s="128" t="s">
        <v>373</v>
      </c>
      <c r="E16" s="128"/>
      <c r="F16" s="128"/>
      <c r="G16" s="125"/>
      <c r="H16" s="122"/>
      <c r="I16" s="1358"/>
      <c r="J16" t="s">
        <v>359</v>
      </c>
    </row>
    <row r="17" spans="1:10" x14ac:dyDescent="0.5">
      <c r="A17" s="122"/>
      <c r="B17" s="122"/>
      <c r="C17" s="128"/>
      <c r="D17" s="125"/>
      <c r="E17" s="125"/>
      <c r="F17" s="125"/>
      <c r="G17" s="125"/>
      <c r="H17" s="122"/>
      <c r="I17" s="1358"/>
    </row>
    <row r="18" spans="1:10" s="134" customFormat="1" ht="25.5" x14ac:dyDescent="0.5">
      <c r="A18" s="132" t="s">
        <v>266</v>
      </c>
      <c r="B18" s="132"/>
      <c r="C18" s="133"/>
      <c r="D18" s="133"/>
      <c r="E18" s="133"/>
      <c r="F18" s="133"/>
      <c r="G18" s="133"/>
      <c r="H18" s="132"/>
    </row>
    <row r="19" spans="1:10" ht="21" customHeight="1" x14ac:dyDescent="0.5">
      <c r="A19" s="122" t="s">
        <v>309</v>
      </c>
      <c r="B19" s="122"/>
      <c r="C19" s="128" t="s">
        <v>373</v>
      </c>
      <c r="D19" s="128" t="s">
        <v>373</v>
      </c>
      <c r="E19" s="128"/>
      <c r="F19" s="125"/>
      <c r="G19" s="125"/>
      <c r="H19" s="122"/>
      <c r="I19" s="1363" t="s">
        <v>360</v>
      </c>
      <c r="J19" s="117" t="s">
        <v>368</v>
      </c>
    </row>
    <row r="20" spans="1:10" x14ac:dyDescent="0.5">
      <c r="A20" s="122" t="s">
        <v>310</v>
      </c>
      <c r="B20" s="122"/>
      <c r="C20" s="128" t="s">
        <v>373</v>
      </c>
      <c r="D20" s="128" t="s">
        <v>373</v>
      </c>
      <c r="E20" s="128"/>
      <c r="F20" s="125"/>
      <c r="G20" s="125"/>
      <c r="H20" s="122"/>
      <c r="I20" s="1363"/>
      <c r="J20" s="117" t="s">
        <v>363</v>
      </c>
    </row>
    <row r="21" spans="1:10" x14ac:dyDescent="0.5">
      <c r="A21" s="123" t="s">
        <v>311</v>
      </c>
      <c r="B21" s="122"/>
      <c r="C21" s="128" t="s">
        <v>373</v>
      </c>
      <c r="D21" s="128" t="s">
        <v>373</v>
      </c>
      <c r="E21" s="128"/>
      <c r="F21" s="128"/>
      <c r="G21" s="125"/>
      <c r="H21" s="140" t="s">
        <v>373</v>
      </c>
      <c r="I21" s="1363"/>
      <c r="J21" s="117" t="s">
        <v>364</v>
      </c>
    </row>
    <row r="22" spans="1:10" ht="21" customHeight="1" x14ac:dyDescent="0.5">
      <c r="A22" s="123" t="s">
        <v>312</v>
      </c>
      <c r="B22" s="122"/>
      <c r="C22" s="128" t="s">
        <v>373</v>
      </c>
      <c r="D22" s="128" t="s">
        <v>373</v>
      </c>
      <c r="E22" s="128"/>
      <c r="F22" s="125"/>
      <c r="G22" s="125"/>
      <c r="H22" s="122"/>
      <c r="I22" s="1363"/>
      <c r="J22" t="s">
        <v>365</v>
      </c>
    </row>
    <row r="23" spans="1:10" ht="21" customHeight="1" x14ac:dyDescent="0.5">
      <c r="A23" s="122" t="s">
        <v>313</v>
      </c>
      <c r="B23" s="122"/>
      <c r="C23" s="128" t="s">
        <v>373</v>
      </c>
      <c r="D23" s="128" t="s">
        <v>373</v>
      </c>
      <c r="E23" s="128"/>
      <c r="F23" s="125"/>
      <c r="G23" s="125"/>
      <c r="H23" s="122"/>
      <c r="I23" s="1363" t="s">
        <v>361</v>
      </c>
      <c r="J23" t="s">
        <v>366</v>
      </c>
    </row>
    <row r="24" spans="1:10" x14ac:dyDescent="0.5">
      <c r="A24" s="123" t="s">
        <v>314</v>
      </c>
      <c r="B24" s="122"/>
      <c r="C24" s="128" t="s">
        <v>373</v>
      </c>
      <c r="D24" s="128" t="s">
        <v>373</v>
      </c>
      <c r="E24" s="128"/>
      <c r="F24" s="137" t="s">
        <v>373</v>
      </c>
      <c r="G24" s="125"/>
      <c r="H24" s="122"/>
      <c r="I24" s="1363"/>
      <c r="J24" t="s">
        <v>367</v>
      </c>
    </row>
    <row r="25" spans="1:10" x14ac:dyDescent="0.5">
      <c r="A25" s="122" t="s">
        <v>315</v>
      </c>
      <c r="B25" s="122"/>
      <c r="C25" s="128" t="s">
        <v>373</v>
      </c>
      <c r="D25" s="128" t="s">
        <v>373</v>
      </c>
      <c r="E25" s="128"/>
      <c r="F25" s="125"/>
      <c r="G25" s="125"/>
      <c r="H25" s="122"/>
      <c r="I25" s="1363"/>
    </row>
    <row r="26" spans="1:10" x14ac:dyDescent="0.5">
      <c r="A26" s="123" t="s">
        <v>316</v>
      </c>
      <c r="B26" s="122"/>
      <c r="C26" s="128" t="s">
        <v>373</v>
      </c>
      <c r="D26" s="128" t="s">
        <v>373</v>
      </c>
      <c r="E26" s="128"/>
      <c r="F26" s="125"/>
      <c r="G26" s="125"/>
      <c r="H26" s="122"/>
      <c r="I26" s="1363"/>
    </row>
    <row r="27" spans="1:10" ht="65.25" x14ac:dyDescent="0.5">
      <c r="A27" s="122"/>
      <c r="B27" s="122"/>
      <c r="C27" s="125"/>
      <c r="D27" s="125"/>
      <c r="E27" s="125"/>
      <c r="F27" s="125"/>
      <c r="G27" s="125"/>
      <c r="H27" s="122"/>
      <c r="I27" s="135" t="s">
        <v>362</v>
      </c>
    </row>
    <row r="28" spans="1:10" s="134" customFormat="1" ht="25.5" x14ac:dyDescent="0.5">
      <c r="A28" s="132" t="s">
        <v>279</v>
      </c>
      <c r="B28" s="132"/>
      <c r="C28" s="133"/>
      <c r="D28" s="133"/>
      <c r="E28" s="133"/>
      <c r="F28" s="133"/>
      <c r="G28" s="133"/>
      <c r="H28" s="132"/>
    </row>
    <row r="29" spans="1:10" ht="21" customHeight="1" x14ac:dyDescent="0.5">
      <c r="A29" s="123" t="s">
        <v>317</v>
      </c>
      <c r="B29" s="122"/>
      <c r="C29" s="128" t="s">
        <v>373</v>
      </c>
      <c r="D29" s="128" t="s">
        <v>373</v>
      </c>
      <c r="E29" s="125"/>
      <c r="F29" s="125"/>
      <c r="G29" s="125"/>
      <c r="H29" s="137" t="s">
        <v>373</v>
      </c>
      <c r="I29" s="1358" t="s">
        <v>388</v>
      </c>
      <c r="J29" t="s">
        <v>379</v>
      </c>
    </row>
    <row r="30" spans="1:10" x14ac:dyDescent="0.5">
      <c r="A30" s="123" t="s">
        <v>318</v>
      </c>
      <c r="B30" s="122"/>
      <c r="C30" s="128" t="s">
        <v>373</v>
      </c>
      <c r="D30" s="128" t="s">
        <v>373</v>
      </c>
      <c r="E30" s="125"/>
      <c r="F30" s="140" t="s">
        <v>373</v>
      </c>
      <c r="G30" s="125"/>
      <c r="H30" s="122"/>
      <c r="I30" s="1358"/>
      <c r="J30" t="s">
        <v>380</v>
      </c>
    </row>
    <row r="31" spans="1:10" x14ac:dyDescent="0.5">
      <c r="A31" s="123" t="s">
        <v>319</v>
      </c>
      <c r="B31" s="128" t="s">
        <v>373</v>
      </c>
      <c r="C31" s="128" t="s">
        <v>373</v>
      </c>
      <c r="D31" s="128" t="s">
        <v>373</v>
      </c>
      <c r="E31" s="124"/>
      <c r="F31" s="124"/>
      <c r="G31" s="124"/>
      <c r="H31" s="123"/>
      <c r="I31" s="1358"/>
      <c r="J31" s="117" t="s">
        <v>381</v>
      </c>
    </row>
    <row r="32" spans="1:10" x14ac:dyDescent="0.5">
      <c r="A32" s="123" t="s">
        <v>320</v>
      </c>
      <c r="B32" s="122"/>
      <c r="C32" s="128" t="s">
        <v>373</v>
      </c>
      <c r="D32" s="128" t="s">
        <v>373</v>
      </c>
      <c r="E32" s="125"/>
      <c r="F32" s="125"/>
      <c r="G32" s="125"/>
      <c r="H32" s="122"/>
      <c r="I32" s="1358"/>
      <c r="J32" t="s">
        <v>382</v>
      </c>
    </row>
    <row r="33" spans="1:10" x14ac:dyDescent="0.5">
      <c r="A33" s="122" t="s">
        <v>321</v>
      </c>
      <c r="B33" s="122"/>
      <c r="C33" s="136" t="s">
        <v>373</v>
      </c>
      <c r="D33" s="136" t="s">
        <v>373</v>
      </c>
      <c r="E33" s="125"/>
      <c r="F33" s="125"/>
      <c r="G33" s="125"/>
      <c r="H33" s="122"/>
      <c r="I33" s="1358"/>
      <c r="J33" t="s">
        <v>383</v>
      </c>
    </row>
    <row r="34" spans="1:10" x14ac:dyDescent="0.5">
      <c r="A34" s="123" t="s">
        <v>322</v>
      </c>
      <c r="B34" s="122"/>
      <c r="C34" s="128" t="s">
        <v>373</v>
      </c>
      <c r="D34" s="128" t="s">
        <v>373</v>
      </c>
      <c r="E34" s="125"/>
      <c r="F34" s="125"/>
      <c r="G34" s="125"/>
      <c r="H34" s="122"/>
      <c r="I34" s="1358"/>
      <c r="J34" t="s">
        <v>384</v>
      </c>
    </row>
    <row r="35" spans="1:10" x14ac:dyDescent="0.5">
      <c r="A35" s="122" t="s">
        <v>323</v>
      </c>
      <c r="B35" s="122"/>
      <c r="C35" s="128" t="s">
        <v>373</v>
      </c>
      <c r="D35" s="128" t="s">
        <v>373</v>
      </c>
      <c r="E35" s="125"/>
      <c r="F35" s="125"/>
      <c r="G35" s="125"/>
      <c r="H35" s="122"/>
      <c r="I35" s="1358"/>
      <c r="J35" t="s">
        <v>385</v>
      </c>
    </row>
    <row r="36" spans="1:10" x14ac:dyDescent="0.5">
      <c r="J36" t="s">
        <v>386</v>
      </c>
    </row>
    <row r="37" spans="1:10" x14ac:dyDescent="0.5">
      <c r="J37" t="s">
        <v>387</v>
      </c>
    </row>
  </sheetData>
  <mergeCells count="7">
    <mergeCell ref="I29:I35"/>
    <mergeCell ref="C1:E1"/>
    <mergeCell ref="F1:H1"/>
    <mergeCell ref="I4:I6"/>
    <mergeCell ref="I14:I17"/>
    <mergeCell ref="I19:I22"/>
    <mergeCell ref="I23:I26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4"/>
  <sheetViews>
    <sheetView topLeftCell="A55" workbookViewId="0">
      <selection activeCell="A12" sqref="A12"/>
    </sheetView>
  </sheetViews>
  <sheetFormatPr defaultColWidth="9.140625" defaultRowHeight="21" x14ac:dyDescent="0.35"/>
  <cols>
    <col min="1" max="1" width="9.140625" style="105"/>
    <col min="2" max="16384" width="9.140625" style="1"/>
  </cols>
  <sheetData>
    <row r="1" spans="1:1" s="10" customFormat="1" x14ac:dyDescent="0.35">
      <c r="A1" s="95" t="s">
        <v>149</v>
      </c>
    </row>
    <row r="2" spans="1:1" x14ac:dyDescent="0.35">
      <c r="A2" s="96" t="s">
        <v>171</v>
      </c>
    </row>
    <row r="3" spans="1:1" x14ac:dyDescent="0.35">
      <c r="A3" s="97" t="s">
        <v>173</v>
      </c>
    </row>
    <row r="4" spans="1:1" x14ac:dyDescent="0.35">
      <c r="A4" s="98" t="s">
        <v>174</v>
      </c>
    </row>
    <row r="5" spans="1:1" x14ac:dyDescent="0.35">
      <c r="A5" s="98" t="s">
        <v>172</v>
      </c>
    </row>
    <row r="6" spans="1:1" x14ac:dyDescent="0.35">
      <c r="A6" s="99" t="s">
        <v>148</v>
      </c>
    </row>
    <row r="7" spans="1:1" x14ac:dyDescent="0.35">
      <c r="A7" s="100" t="s">
        <v>150</v>
      </c>
    </row>
    <row r="8" spans="1:1" x14ac:dyDescent="0.35">
      <c r="A8" s="101" t="s">
        <v>151</v>
      </c>
    </row>
    <row r="9" spans="1:1" x14ac:dyDescent="0.35">
      <c r="A9" s="102" t="s">
        <v>152</v>
      </c>
    </row>
    <row r="10" spans="1:1" x14ac:dyDescent="0.35">
      <c r="A10" s="103" t="s">
        <v>90</v>
      </c>
    </row>
    <row r="11" spans="1:1" x14ac:dyDescent="0.35">
      <c r="A11" s="103" t="s">
        <v>145</v>
      </c>
    </row>
    <row r="12" spans="1:1" x14ac:dyDescent="0.35">
      <c r="A12" s="104" t="s">
        <v>146</v>
      </c>
    </row>
    <row r="13" spans="1:1" x14ac:dyDescent="0.35">
      <c r="A13" s="104" t="s">
        <v>147</v>
      </c>
    </row>
    <row r="14" spans="1:1" x14ac:dyDescent="0.35">
      <c r="A14" s="106" t="s">
        <v>179</v>
      </c>
    </row>
    <row r="15" spans="1:1" x14ac:dyDescent="0.35">
      <c r="A15" s="106" t="s">
        <v>180</v>
      </c>
    </row>
    <row r="16" spans="1:1" x14ac:dyDescent="0.35">
      <c r="A16" s="106" t="s">
        <v>181</v>
      </c>
    </row>
    <row r="17" spans="1:1" x14ac:dyDescent="0.35">
      <c r="A17" s="106" t="s">
        <v>182</v>
      </c>
    </row>
    <row r="18" spans="1:1" x14ac:dyDescent="0.35">
      <c r="A18" s="106" t="s">
        <v>183</v>
      </c>
    </row>
    <row r="19" spans="1:1" x14ac:dyDescent="0.35">
      <c r="A19" s="106" t="s">
        <v>184</v>
      </c>
    </row>
    <row r="20" spans="1:1" x14ac:dyDescent="0.35">
      <c r="A20" s="107" t="s">
        <v>196</v>
      </c>
    </row>
    <row r="21" spans="1:1" x14ac:dyDescent="0.35">
      <c r="A21" s="107" t="s">
        <v>197</v>
      </c>
    </row>
    <row r="22" spans="1:1" x14ac:dyDescent="0.35">
      <c r="A22" s="107" t="s">
        <v>198</v>
      </c>
    </row>
    <row r="23" spans="1:1" x14ac:dyDescent="0.35">
      <c r="A23" s="107" t="s">
        <v>199</v>
      </c>
    </row>
    <row r="24" spans="1:1" x14ac:dyDescent="0.35">
      <c r="A24" s="107" t="s">
        <v>200</v>
      </c>
    </row>
    <row r="25" spans="1:1" x14ac:dyDescent="0.35">
      <c r="A25" s="107" t="s">
        <v>201</v>
      </c>
    </row>
    <row r="26" spans="1:1" x14ac:dyDescent="0.35">
      <c r="A26" s="107" t="s">
        <v>202</v>
      </c>
    </row>
    <row r="27" spans="1:1" x14ac:dyDescent="0.35">
      <c r="A27" s="107" t="s">
        <v>203</v>
      </c>
    </row>
    <row r="28" spans="1:1" x14ac:dyDescent="0.35">
      <c r="A28" s="107" t="s">
        <v>204</v>
      </c>
    </row>
    <row r="29" spans="1:1" x14ac:dyDescent="0.35">
      <c r="A29" s="107" t="s">
        <v>205</v>
      </c>
    </row>
    <row r="30" spans="1:1" x14ac:dyDescent="0.35">
      <c r="A30" s="107" t="s">
        <v>206</v>
      </c>
    </row>
    <row r="31" spans="1:1" x14ac:dyDescent="0.35">
      <c r="A31" s="107" t="s">
        <v>207</v>
      </c>
    </row>
    <row r="32" spans="1:1" x14ac:dyDescent="0.35">
      <c r="A32" s="107" t="s">
        <v>208</v>
      </c>
    </row>
    <row r="33" spans="1:1" x14ac:dyDescent="0.35">
      <c r="A33" s="107" t="s">
        <v>209</v>
      </c>
    </row>
    <row r="34" spans="1:1" x14ac:dyDescent="0.35">
      <c r="A34" s="107" t="s">
        <v>210</v>
      </c>
    </row>
    <row r="35" spans="1:1" x14ac:dyDescent="0.35">
      <c r="A35" s="107" t="s">
        <v>211</v>
      </c>
    </row>
    <row r="36" spans="1:1" x14ac:dyDescent="0.35">
      <c r="A36" s="107" t="s">
        <v>212</v>
      </c>
    </row>
    <row r="37" spans="1:1" x14ac:dyDescent="0.35">
      <c r="A37" s="107" t="s">
        <v>213</v>
      </c>
    </row>
    <row r="38" spans="1:1" x14ac:dyDescent="0.35">
      <c r="A38" s="107" t="s">
        <v>214</v>
      </c>
    </row>
    <row r="39" spans="1:1" x14ac:dyDescent="0.35">
      <c r="A39" s="107" t="s">
        <v>215</v>
      </c>
    </row>
    <row r="40" spans="1:1" x14ac:dyDescent="0.35">
      <c r="A40" s="107" t="s">
        <v>216</v>
      </c>
    </row>
    <row r="41" spans="1:1" x14ac:dyDescent="0.35">
      <c r="A41" s="107" t="s">
        <v>217</v>
      </c>
    </row>
    <row r="42" spans="1:1" x14ac:dyDescent="0.35">
      <c r="A42" s="107" t="s">
        <v>218</v>
      </c>
    </row>
    <row r="43" spans="1:1" x14ac:dyDescent="0.35">
      <c r="A43" s="107" t="s">
        <v>219</v>
      </c>
    </row>
    <row r="44" spans="1:1" x14ac:dyDescent="0.35">
      <c r="A44" s="107" t="s">
        <v>220</v>
      </c>
    </row>
    <row r="45" spans="1:1" x14ac:dyDescent="0.35">
      <c r="A45" s="107" t="s">
        <v>221</v>
      </c>
    </row>
    <row r="46" spans="1:1" x14ac:dyDescent="0.35">
      <c r="A46" s="107" t="s">
        <v>222</v>
      </c>
    </row>
    <row r="47" spans="1:1" x14ac:dyDescent="0.35">
      <c r="A47" s="107" t="s">
        <v>223</v>
      </c>
    </row>
    <row r="48" spans="1:1" x14ac:dyDescent="0.35">
      <c r="A48" s="107" t="s">
        <v>224</v>
      </c>
    </row>
    <row r="49" spans="1:1" x14ac:dyDescent="0.35">
      <c r="A49" s="107" t="s">
        <v>225</v>
      </c>
    </row>
    <row r="50" spans="1:1" x14ac:dyDescent="0.35">
      <c r="A50" s="107" t="s">
        <v>226</v>
      </c>
    </row>
    <row r="51" spans="1:1" x14ac:dyDescent="0.35">
      <c r="A51" s="108" t="s">
        <v>227</v>
      </c>
    </row>
    <row r="52" spans="1:1" x14ac:dyDescent="0.35">
      <c r="A52" s="107" t="s">
        <v>228</v>
      </c>
    </row>
    <row r="53" spans="1:1" x14ac:dyDescent="0.35">
      <c r="A53" s="107" t="s">
        <v>229</v>
      </c>
    </row>
    <row r="54" spans="1:1" x14ac:dyDescent="0.35">
      <c r="A54" s="107" t="s">
        <v>230</v>
      </c>
    </row>
    <row r="55" spans="1:1" x14ac:dyDescent="0.35">
      <c r="A55" s="107" t="s">
        <v>231</v>
      </c>
    </row>
    <row r="56" spans="1:1" x14ac:dyDescent="0.35">
      <c r="A56" s="107" t="s">
        <v>232</v>
      </c>
    </row>
    <row r="57" spans="1:1" x14ac:dyDescent="0.35">
      <c r="A57" s="107" t="s">
        <v>233</v>
      </c>
    </row>
    <row r="58" spans="1:1" x14ac:dyDescent="0.35">
      <c r="A58" s="107" t="s">
        <v>234</v>
      </c>
    </row>
    <row r="59" spans="1:1" x14ac:dyDescent="0.35">
      <c r="A59" s="107" t="s">
        <v>235</v>
      </c>
    </row>
    <row r="60" spans="1:1" x14ac:dyDescent="0.35">
      <c r="A60" s="107" t="s">
        <v>236</v>
      </c>
    </row>
    <row r="61" spans="1:1" x14ac:dyDescent="0.35">
      <c r="A61" s="107" t="s">
        <v>237</v>
      </c>
    </row>
    <row r="62" spans="1:1" x14ac:dyDescent="0.35">
      <c r="A62" s="107" t="s">
        <v>238</v>
      </c>
    </row>
    <row r="63" spans="1:1" x14ac:dyDescent="0.35">
      <c r="A63" s="107" t="s">
        <v>239</v>
      </c>
    </row>
    <row r="64" spans="1:1" x14ac:dyDescent="0.35">
      <c r="A64" s="107" t="s">
        <v>240</v>
      </c>
    </row>
    <row r="65" spans="1:1" x14ac:dyDescent="0.35">
      <c r="A65" s="107" t="s">
        <v>241</v>
      </c>
    </row>
    <row r="66" spans="1:1" x14ac:dyDescent="0.35">
      <c r="A66" s="107" t="s">
        <v>242</v>
      </c>
    </row>
    <row r="67" spans="1:1" x14ac:dyDescent="0.35">
      <c r="A67" s="107" t="s">
        <v>243</v>
      </c>
    </row>
    <row r="68" spans="1:1" x14ac:dyDescent="0.35">
      <c r="A68" s="107" t="s">
        <v>244</v>
      </c>
    </row>
    <row r="69" spans="1:1" x14ac:dyDescent="0.35">
      <c r="A69" s="94" t="s">
        <v>153</v>
      </c>
    </row>
    <row r="70" spans="1:1" x14ac:dyDescent="0.35">
      <c r="A70" s="94" t="s">
        <v>178</v>
      </c>
    </row>
    <row r="71" spans="1:1" x14ac:dyDescent="0.35">
      <c r="A71" s="94" t="s">
        <v>169</v>
      </c>
    </row>
    <row r="72" spans="1:1" x14ac:dyDescent="0.35">
      <c r="A72" s="94" t="s">
        <v>154</v>
      </c>
    </row>
    <row r="73" spans="1:1" x14ac:dyDescent="0.35">
      <c r="A73" s="94" t="s">
        <v>155</v>
      </c>
    </row>
    <row r="74" spans="1:1" x14ac:dyDescent="0.35">
      <c r="A74" s="94" t="s">
        <v>156</v>
      </c>
    </row>
    <row r="75" spans="1:1" x14ac:dyDescent="0.35">
      <c r="A75" s="94" t="s">
        <v>157</v>
      </c>
    </row>
    <row r="76" spans="1:1" x14ac:dyDescent="0.35">
      <c r="A76" s="94" t="s">
        <v>158</v>
      </c>
    </row>
    <row r="77" spans="1:1" x14ac:dyDescent="0.35">
      <c r="A77" s="94" t="s">
        <v>159</v>
      </c>
    </row>
    <row r="78" spans="1:1" x14ac:dyDescent="0.35">
      <c r="A78" s="94" t="s">
        <v>160</v>
      </c>
    </row>
    <row r="79" spans="1:1" x14ac:dyDescent="0.35">
      <c r="A79" s="94" t="s">
        <v>161</v>
      </c>
    </row>
    <row r="80" spans="1:1" x14ac:dyDescent="0.35">
      <c r="A80" s="94" t="s">
        <v>162</v>
      </c>
    </row>
    <row r="81" spans="1:1" x14ac:dyDescent="0.35">
      <c r="A81" s="94" t="s">
        <v>163</v>
      </c>
    </row>
    <row r="82" spans="1:1" x14ac:dyDescent="0.35">
      <c r="A82" s="94" t="s">
        <v>247</v>
      </c>
    </row>
    <row r="83" spans="1:1" x14ac:dyDescent="0.35">
      <c r="A83" s="94" t="s">
        <v>246</v>
      </c>
    </row>
    <row r="84" spans="1:1" x14ac:dyDescent="0.35">
      <c r="A84" s="94" t="s">
        <v>245</v>
      </c>
    </row>
    <row r="85" spans="1:1" x14ac:dyDescent="0.35">
      <c r="A85" s="94" t="s">
        <v>164</v>
      </c>
    </row>
    <row r="86" spans="1:1" x14ac:dyDescent="0.35">
      <c r="A86" s="94" t="s">
        <v>248</v>
      </c>
    </row>
    <row r="87" spans="1:1" x14ac:dyDescent="0.35">
      <c r="A87" s="94" t="s">
        <v>165</v>
      </c>
    </row>
    <row r="88" spans="1:1" x14ac:dyDescent="0.35">
      <c r="A88" s="94" t="s">
        <v>166</v>
      </c>
    </row>
    <row r="89" spans="1:1" x14ac:dyDescent="0.35">
      <c r="A89" s="94" t="s">
        <v>167</v>
      </c>
    </row>
    <row r="90" spans="1:1" x14ac:dyDescent="0.35">
      <c r="A90" s="94" t="s">
        <v>168</v>
      </c>
    </row>
    <row r="91" spans="1:1" x14ac:dyDescent="0.35">
      <c r="A91" s="94" t="s">
        <v>176</v>
      </c>
    </row>
    <row r="92" spans="1:1" x14ac:dyDescent="0.35">
      <c r="A92" s="94" t="s">
        <v>177</v>
      </c>
    </row>
    <row r="93" spans="1:1" x14ac:dyDescent="0.35">
      <c r="A93" s="94" t="s">
        <v>170</v>
      </c>
    </row>
    <row r="94" spans="1:1" x14ac:dyDescent="0.35">
      <c r="A94" s="105" t="s">
        <v>175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workbookViewId="0">
      <pane ySplit="1" topLeftCell="A2" activePane="bottomLeft" state="frozen"/>
      <selection activeCell="A12" sqref="A12"/>
      <selection pane="bottomLeft" activeCell="D17" sqref="D17"/>
    </sheetView>
  </sheetViews>
  <sheetFormatPr defaultRowHeight="21.75" x14ac:dyDescent="0.5"/>
  <cols>
    <col min="1" max="1" width="97.42578125" customWidth="1"/>
    <col min="2" max="2" width="7.42578125" customWidth="1"/>
    <col min="3" max="7" width="8" style="127" customWidth="1"/>
    <col min="8" max="8" width="8" customWidth="1"/>
    <col min="9" max="9" width="34.42578125" hidden="1" customWidth="1"/>
    <col min="10" max="11" width="0" hidden="1" customWidth="1"/>
  </cols>
  <sheetData>
    <row r="1" spans="1:10" x14ac:dyDescent="0.5">
      <c r="A1" s="122"/>
      <c r="B1" s="130" t="s">
        <v>82</v>
      </c>
      <c r="C1" s="1359" t="s">
        <v>370</v>
      </c>
      <c r="D1" s="1360"/>
      <c r="E1" s="1361"/>
      <c r="F1" s="1359" t="s">
        <v>377</v>
      </c>
      <c r="G1" s="1360"/>
      <c r="H1" s="1360"/>
      <c r="I1" s="129" t="s">
        <v>36</v>
      </c>
      <c r="J1" s="117" t="s">
        <v>389</v>
      </c>
    </row>
    <row r="2" spans="1:10" x14ac:dyDescent="0.5">
      <c r="A2" s="122"/>
      <c r="B2" s="130" t="s">
        <v>378</v>
      </c>
      <c r="C2" s="131" t="s">
        <v>371</v>
      </c>
      <c r="D2" s="131" t="s">
        <v>372</v>
      </c>
      <c r="E2" s="131" t="s">
        <v>369</v>
      </c>
      <c r="F2" s="131" t="s">
        <v>376</v>
      </c>
      <c r="G2" s="131" t="s">
        <v>375</v>
      </c>
      <c r="H2" s="131" t="s">
        <v>374</v>
      </c>
      <c r="I2" s="117"/>
      <c r="J2" s="117"/>
    </row>
    <row r="3" spans="1:10" s="134" customFormat="1" ht="25.5" x14ac:dyDescent="0.5">
      <c r="A3" s="132" t="s">
        <v>144</v>
      </c>
      <c r="B3" s="132"/>
      <c r="C3" s="133"/>
      <c r="D3" s="133"/>
      <c r="E3" s="133"/>
      <c r="F3" s="133"/>
      <c r="G3" s="133"/>
      <c r="H3" s="132"/>
    </row>
    <row r="4" spans="1:10" x14ac:dyDescent="0.5">
      <c r="A4" s="123" t="s">
        <v>298</v>
      </c>
      <c r="B4" s="122"/>
      <c r="C4" s="128" t="s">
        <v>373</v>
      </c>
      <c r="D4" s="128" t="s">
        <v>373</v>
      </c>
      <c r="E4" s="128"/>
      <c r="F4" s="128" t="s">
        <v>373</v>
      </c>
      <c r="G4" s="125"/>
      <c r="H4" s="122"/>
      <c r="I4" s="1362" t="s">
        <v>324</v>
      </c>
    </row>
    <row r="5" spans="1:10" x14ac:dyDescent="0.5">
      <c r="A5" s="122" t="s">
        <v>299</v>
      </c>
      <c r="B5" s="122"/>
      <c r="C5" s="128" t="s">
        <v>373</v>
      </c>
      <c r="D5" s="128" t="s">
        <v>373</v>
      </c>
      <c r="E5" s="128"/>
      <c r="F5" s="128" t="s">
        <v>373</v>
      </c>
      <c r="G5" s="125"/>
      <c r="H5" s="122"/>
      <c r="I5" s="1362"/>
    </row>
    <row r="6" spans="1:10" x14ac:dyDescent="0.5">
      <c r="A6" s="122" t="s">
        <v>300</v>
      </c>
      <c r="B6" s="122"/>
      <c r="C6" s="128" t="s">
        <v>373</v>
      </c>
      <c r="D6" s="128" t="s">
        <v>373</v>
      </c>
      <c r="E6" s="128"/>
      <c r="F6" s="128" t="s">
        <v>373</v>
      </c>
      <c r="G6" s="125"/>
      <c r="H6" s="122"/>
      <c r="I6" s="1362"/>
    </row>
    <row r="7" spans="1:10" x14ac:dyDescent="0.5">
      <c r="A7" s="122" t="s">
        <v>301</v>
      </c>
      <c r="B7" s="122"/>
      <c r="C7" s="128" t="s">
        <v>373</v>
      </c>
      <c r="D7" s="128" t="s">
        <v>373</v>
      </c>
      <c r="E7" s="128"/>
      <c r="F7" s="128" t="s">
        <v>373</v>
      </c>
      <c r="G7" s="125"/>
      <c r="H7" s="122"/>
    </row>
    <row r="8" spans="1:10" x14ac:dyDescent="0.5">
      <c r="A8" s="123" t="s">
        <v>302</v>
      </c>
      <c r="B8" s="123"/>
      <c r="C8" s="128" t="s">
        <v>373</v>
      </c>
      <c r="D8" s="128" t="s">
        <v>373</v>
      </c>
      <c r="E8" s="128"/>
      <c r="F8" s="128" t="s">
        <v>373</v>
      </c>
      <c r="G8" s="126"/>
      <c r="H8" s="128" t="s">
        <v>373</v>
      </c>
    </row>
    <row r="9" spans="1:10" x14ac:dyDescent="0.5">
      <c r="A9" s="123" t="s">
        <v>303</v>
      </c>
      <c r="B9" s="122"/>
      <c r="C9" s="136" t="s">
        <v>373</v>
      </c>
      <c r="D9" s="136" t="s">
        <v>373</v>
      </c>
      <c r="E9" s="128" t="s">
        <v>373</v>
      </c>
      <c r="F9" s="128" t="s">
        <v>373</v>
      </c>
      <c r="G9" s="124"/>
      <c r="H9" s="123"/>
    </row>
    <row r="10" spans="1:10" x14ac:dyDescent="0.5">
      <c r="A10" s="122"/>
      <c r="B10" s="122"/>
      <c r="C10" s="125"/>
      <c r="D10" s="125"/>
      <c r="E10" s="125"/>
      <c r="F10" s="125"/>
      <c r="G10" s="125"/>
      <c r="H10" s="122"/>
    </row>
    <row r="11" spans="1:10" s="134" customFormat="1" ht="25.5" x14ac:dyDescent="0.5">
      <c r="A11" s="132" t="s">
        <v>264</v>
      </c>
      <c r="B11" s="132"/>
      <c r="C11" s="133"/>
      <c r="D11" s="133"/>
      <c r="E11" s="133"/>
      <c r="F11" s="133"/>
      <c r="G11" s="133"/>
      <c r="H11" s="132"/>
    </row>
    <row r="12" spans="1:10" x14ac:dyDescent="0.5">
      <c r="A12" s="122" t="s">
        <v>304</v>
      </c>
      <c r="B12" s="122"/>
      <c r="C12" s="128" t="s">
        <v>373</v>
      </c>
      <c r="D12" s="128" t="s">
        <v>373</v>
      </c>
      <c r="E12" s="128"/>
      <c r="F12" s="128"/>
      <c r="G12" s="125"/>
      <c r="H12" s="122"/>
      <c r="I12" s="117" t="s">
        <v>352</v>
      </c>
      <c r="J12" t="s">
        <v>355</v>
      </c>
    </row>
    <row r="13" spans="1:10" x14ac:dyDescent="0.5">
      <c r="A13" s="123" t="s">
        <v>305</v>
      </c>
      <c r="B13" s="122"/>
      <c r="C13" s="128" t="s">
        <v>373</v>
      </c>
      <c r="D13" s="128" t="s">
        <v>373</v>
      </c>
      <c r="E13" s="128"/>
      <c r="F13" s="128"/>
      <c r="G13" s="125"/>
      <c r="H13" s="122"/>
      <c r="I13" t="s">
        <v>353</v>
      </c>
      <c r="J13" t="s">
        <v>356</v>
      </c>
    </row>
    <row r="14" spans="1:10" ht="21.6" customHeight="1" x14ac:dyDescent="0.5">
      <c r="A14" s="122" t="s">
        <v>306</v>
      </c>
      <c r="B14" s="122"/>
      <c r="C14" s="128" t="s">
        <v>373</v>
      </c>
      <c r="D14" s="128" t="s">
        <v>373</v>
      </c>
      <c r="E14" s="128"/>
      <c r="F14" s="137" t="s">
        <v>373</v>
      </c>
      <c r="G14" s="125"/>
      <c r="H14" s="122"/>
      <c r="I14" s="1358" t="s">
        <v>354</v>
      </c>
      <c r="J14" t="s">
        <v>357</v>
      </c>
    </row>
    <row r="15" spans="1:10" x14ac:dyDescent="0.5">
      <c r="A15" s="122" t="s">
        <v>307</v>
      </c>
      <c r="B15" s="122"/>
      <c r="C15" s="136" t="s">
        <v>373</v>
      </c>
      <c r="D15" s="136" t="s">
        <v>373</v>
      </c>
      <c r="E15" s="128"/>
      <c r="F15" s="136"/>
      <c r="G15" s="128" t="s">
        <v>373</v>
      </c>
      <c r="H15" s="122"/>
      <c r="I15" s="1358"/>
      <c r="J15" s="117" t="s">
        <v>358</v>
      </c>
    </row>
    <row r="16" spans="1:10" x14ac:dyDescent="0.5">
      <c r="A16" s="122" t="s">
        <v>308</v>
      </c>
      <c r="B16" s="122"/>
      <c r="C16" s="128" t="s">
        <v>373</v>
      </c>
      <c r="D16" s="128" t="s">
        <v>373</v>
      </c>
      <c r="E16" s="128"/>
      <c r="F16" s="128"/>
      <c r="G16" s="125"/>
      <c r="H16" s="122"/>
      <c r="I16" s="1358"/>
      <c r="J16" t="s">
        <v>359</v>
      </c>
    </row>
    <row r="17" spans="1:10" x14ac:dyDescent="0.5">
      <c r="A17" s="122"/>
      <c r="B17" s="122"/>
      <c r="C17" s="128"/>
      <c r="D17" s="125"/>
      <c r="E17" s="125"/>
      <c r="F17" s="125"/>
      <c r="G17" s="125"/>
      <c r="H17" s="122"/>
      <c r="I17" s="1358"/>
    </row>
    <row r="18" spans="1:10" s="134" customFormat="1" ht="25.5" x14ac:dyDescent="0.5">
      <c r="A18" s="132" t="s">
        <v>266</v>
      </c>
      <c r="B18" s="132"/>
      <c r="C18" s="133"/>
      <c r="D18" s="133"/>
      <c r="E18" s="133"/>
      <c r="F18" s="133"/>
      <c r="G18" s="133"/>
      <c r="H18" s="132"/>
    </row>
    <row r="19" spans="1:10" ht="21" customHeight="1" x14ac:dyDescent="0.5">
      <c r="A19" s="122" t="s">
        <v>309</v>
      </c>
      <c r="B19" s="122"/>
      <c r="C19" s="128" t="s">
        <v>373</v>
      </c>
      <c r="D19" s="128" t="s">
        <v>373</v>
      </c>
      <c r="E19" s="128"/>
      <c r="F19" s="125"/>
      <c r="G19" s="125"/>
      <c r="H19" s="122"/>
      <c r="I19" s="1363" t="s">
        <v>360</v>
      </c>
      <c r="J19" s="117" t="s">
        <v>368</v>
      </c>
    </row>
    <row r="20" spans="1:10" x14ac:dyDescent="0.5">
      <c r="A20" s="122" t="s">
        <v>310</v>
      </c>
      <c r="B20" s="122"/>
      <c r="C20" s="128" t="s">
        <v>373</v>
      </c>
      <c r="D20" s="128" t="s">
        <v>373</v>
      </c>
      <c r="E20" s="128"/>
      <c r="F20" s="125"/>
      <c r="G20" s="125"/>
      <c r="H20" s="122"/>
      <c r="I20" s="1363"/>
      <c r="J20" s="117" t="s">
        <v>363</v>
      </c>
    </row>
    <row r="21" spans="1:10" x14ac:dyDescent="0.5">
      <c r="A21" s="123" t="s">
        <v>311</v>
      </c>
      <c r="B21" s="122"/>
      <c r="C21" s="128" t="s">
        <v>373</v>
      </c>
      <c r="D21" s="128" t="s">
        <v>373</v>
      </c>
      <c r="E21" s="128"/>
      <c r="F21" s="128"/>
      <c r="G21" s="125"/>
      <c r="H21" s="140" t="s">
        <v>373</v>
      </c>
      <c r="I21" s="1363"/>
      <c r="J21" s="117" t="s">
        <v>364</v>
      </c>
    </row>
    <row r="22" spans="1:10" ht="21" customHeight="1" x14ac:dyDescent="0.5">
      <c r="A22" s="122" t="s">
        <v>312</v>
      </c>
      <c r="B22" s="122"/>
      <c r="C22" s="128" t="s">
        <v>373</v>
      </c>
      <c r="D22" s="128" t="s">
        <v>373</v>
      </c>
      <c r="E22" s="128"/>
      <c r="F22" s="125"/>
      <c r="G22" s="125"/>
      <c r="H22" s="122"/>
      <c r="I22" s="1363"/>
      <c r="J22" t="s">
        <v>365</v>
      </c>
    </row>
    <row r="23" spans="1:10" ht="21" customHeight="1" x14ac:dyDescent="0.5">
      <c r="A23" s="122" t="s">
        <v>313</v>
      </c>
      <c r="B23" s="122"/>
      <c r="C23" s="128" t="s">
        <v>373</v>
      </c>
      <c r="D23" s="128" t="s">
        <v>373</v>
      </c>
      <c r="E23" s="128"/>
      <c r="F23" s="125"/>
      <c r="G23" s="125"/>
      <c r="H23" s="122"/>
      <c r="I23" s="1363" t="s">
        <v>361</v>
      </c>
      <c r="J23" t="s">
        <v>366</v>
      </c>
    </row>
    <row r="24" spans="1:10" x14ac:dyDescent="0.5">
      <c r="A24" s="123" t="s">
        <v>314</v>
      </c>
      <c r="B24" s="122"/>
      <c r="C24" s="128" t="s">
        <v>373</v>
      </c>
      <c r="D24" s="128" t="s">
        <v>373</v>
      </c>
      <c r="E24" s="128"/>
      <c r="F24" s="137" t="s">
        <v>373</v>
      </c>
      <c r="G24" s="125"/>
      <c r="H24" s="122"/>
      <c r="I24" s="1363"/>
      <c r="J24" t="s">
        <v>367</v>
      </c>
    </row>
    <row r="25" spans="1:10" x14ac:dyDescent="0.5">
      <c r="A25" s="122" t="s">
        <v>315</v>
      </c>
      <c r="B25" s="122"/>
      <c r="C25" s="128" t="s">
        <v>373</v>
      </c>
      <c r="D25" s="128" t="s">
        <v>373</v>
      </c>
      <c r="E25" s="128"/>
      <c r="F25" s="125"/>
      <c r="G25" s="125"/>
      <c r="H25" s="122"/>
      <c r="I25" s="1363"/>
    </row>
    <row r="26" spans="1:10" x14ac:dyDescent="0.5">
      <c r="A26" s="123" t="s">
        <v>316</v>
      </c>
      <c r="B26" s="122"/>
      <c r="C26" s="128" t="s">
        <v>373</v>
      </c>
      <c r="D26" s="128" t="s">
        <v>373</v>
      </c>
      <c r="E26" s="128"/>
      <c r="F26" s="125"/>
      <c r="G26" s="125"/>
      <c r="H26" s="122"/>
      <c r="I26" s="1363"/>
    </row>
    <row r="27" spans="1:10" ht="65.25" x14ac:dyDescent="0.5">
      <c r="A27" s="122"/>
      <c r="B27" s="122"/>
      <c r="C27" s="125"/>
      <c r="D27" s="125"/>
      <c r="E27" s="125"/>
      <c r="F27" s="125"/>
      <c r="G27" s="125"/>
      <c r="H27" s="122"/>
      <c r="I27" s="135" t="s">
        <v>362</v>
      </c>
    </row>
    <row r="28" spans="1:10" s="134" customFormat="1" ht="25.5" x14ac:dyDescent="0.5">
      <c r="A28" s="132" t="s">
        <v>279</v>
      </c>
      <c r="B28" s="132"/>
      <c r="C28" s="133"/>
      <c r="D28" s="133"/>
      <c r="E28" s="133"/>
      <c r="F28" s="133"/>
      <c r="G28" s="133"/>
      <c r="H28" s="132"/>
    </row>
    <row r="29" spans="1:10" ht="21" customHeight="1" x14ac:dyDescent="0.5">
      <c r="A29" s="123" t="s">
        <v>317</v>
      </c>
      <c r="B29" s="122"/>
      <c r="C29" s="128" t="s">
        <v>373</v>
      </c>
      <c r="D29" s="128" t="s">
        <v>373</v>
      </c>
      <c r="E29" s="125"/>
      <c r="F29" s="125"/>
      <c r="G29" s="125"/>
      <c r="H29" s="137" t="s">
        <v>373</v>
      </c>
      <c r="I29" s="1358" t="s">
        <v>388</v>
      </c>
      <c r="J29" t="s">
        <v>379</v>
      </c>
    </row>
    <row r="30" spans="1:10" x14ac:dyDescent="0.5">
      <c r="A30" s="123" t="s">
        <v>318</v>
      </c>
      <c r="B30" s="122"/>
      <c r="C30" s="128" t="s">
        <v>373</v>
      </c>
      <c r="D30" s="128" t="s">
        <v>373</v>
      </c>
      <c r="E30" s="125"/>
      <c r="F30" s="140" t="s">
        <v>373</v>
      </c>
      <c r="G30" s="125"/>
      <c r="H30" s="122"/>
      <c r="I30" s="1358"/>
      <c r="J30" t="s">
        <v>380</v>
      </c>
    </row>
    <row r="31" spans="1:10" x14ac:dyDescent="0.5">
      <c r="A31" s="123" t="s">
        <v>319</v>
      </c>
      <c r="B31" s="128" t="s">
        <v>373</v>
      </c>
      <c r="C31" s="128" t="s">
        <v>373</v>
      </c>
      <c r="D31" s="128" t="s">
        <v>373</v>
      </c>
      <c r="E31" s="124"/>
      <c r="F31" s="124"/>
      <c r="G31" s="124"/>
      <c r="H31" s="123"/>
      <c r="I31" s="1358"/>
      <c r="J31" s="117" t="s">
        <v>381</v>
      </c>
    </row>
    <row r="32" spans="1:10" x14ac:dyDescent="0.5">
      <c r="A32" s="123" t="s">
        <v>320</v>
      </c>
      <c r="B32" s="122"/>
      <c r="C32" s="128" t="s">
        <v>373</v>
      </c>
      <c r="D32" s="128" t="s">
        <v>373</v>
      </c>
      <c r="E32" s="125"/>
      <c r="F32" s="125"/>
      <c r="G32" s="125"/>
      <c r="H32" s="122"/>
      <c r="I32" s="1358"/>
      <c r="J32" t="s">
        <v>382</v>
      </c>
    </row>
    <row r="33" spans="1:10" x14ac:dyDescent="0.5">
      <c r="A33" s="122" t="s">
        <v>321</v>
      </c>
      <c r="B33" s="122"/>
      <c r="C33" s="136" t="s">
        <v>373</v>
      </c>
      <c r="D33" s="136" t="s">
        <v>373</v>
      </c>
      <c r="E33" s="125"/>
      <c r="F33" s="125"/>
      <c r="G33" s="125"/>
      <c r="H33" s="122"/>
      <c r="I33" s="1358"/>
      <c r="J33" t="s">
        <v>383</v>
      </c>
    </row>
    <row r="34" spans="1:10" x14ac:dyDescent="0.5">
      <c r="A34" s="123" t="s">
        <v>322</v>
      </c>
      <c r="B34" s="122"/>
      <c r="C34" s="128" t="s">
        <v>373</v>
      </c>
      <c r="D34" s="128" t="s">
        <v>373</v>
      </c>
      <c r="E34" s="125"/>
      <c r="F34" s="125"/>
      <c r="G34" s="125"/>
      <c r="H34" s="122"/>
      <c r="I34" s="1358"/>
      <c r="J34" t="s">
        <v>384</v>
      </c>
    </row>
    <row r="35" spans="1:10" x14ac:dyDescent="0.5">
      <c r="A35" s="122" t="s">
        <v>323</v>
      </c>
      <c r="B35" s="122"/>
      <c r="C35" s="128" t="s">
        <v>373</v>
      </c>
      <c r="D35" s="128" t="s">
        <v>373</v>
      </c>
      <c r="E35" s="125"/>
      <c r="F35" s="125"/>
      <c r="G35" s="125"/>
      <c r="H35" s="122"/>
      <c r="I35" s="1358"/>
      <c r="J35" t="s">
        <v>385</v>
      </c>
    </row>
    <row r="36" spans="1:10" x14ac:dyDescent="0.5">
      <c r="J36" t="s">
        <v>386</v>
      </c>
    </row>
    <row r="37" spans="1:10" x14ac:dyDescent="0.5">
      <c r="J37" t="s">
        <v>387</v>
      </c>
    </row>
  </sheetData>
  <mergeCells count="7">
    <mergeCell ref="F1:H1"/>
    <mergeCell ref="C1:E1"/>
    <mergeCell ref="I29:I35"/>
    <mergeCell ref="I14:I17"/>
    <mergeCell ref="I19:I22"/>
    <mergeCell ref="I23:I26"/>
    <mergeCell ref="I4:I6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29"/>
  <sheetViews>
    <sheetView topLeftCell="A16" workbookViewId="0">
      <selection activeCell="A12" sqref="A12"/>
    </sheetView>
  </sheetViews>
  <sheetFormatPr defaultRowHeight="21.75" x14ac:dyDescent="0.5"/>
  <sheetData>
    <row r="1" spans="1:1" ht="25.5" x14ac:dyDescent="0.5">
      <c r="A1" s="116" t="s">
        <v>144</v>
      </c>
    </row>
    <row r="2" spans="1:1" x14ac:dyDescent="0.5">
      <c r="A2" t="s">
        <v>325</v>
      </c>
    </row>
    <row r="3" spans="1:1" x14ac:dyDescent="0.5">
      <c r="A3" t="s">
        <v>326</v>
      </c>
    </row>
    <row r="4" spans="1:1" x14ac:dyDescent="0.5">
      <c r="A4" t="s">
        <v>327</v>
      </c>
    </row>
    <row r="5" spans="1:1" x14ac:dyDescent="0.5">
      <c r="A5" t="s">
        <v>328</v>
      </c>
    </row>
    <row r="6" spans="1:1" x14ac:dyDescent="0.5">
      <c r="A6" t="s">
        <v>329</v>
      </c>
    </row>
    <row r="7" spans="1:1" x14ac:dyDescent="0.5">
      <c r="A7" t="s">
        <v>330</v>
      </c>
    </row>
    <row r="8" spans="1:1" x14ac:dyDescent="0.5">
      <c r="A8" t="s">
        <v>331</v>
      </c>
    </row>
    <row r="9" spans="1:1" x14ac:dyDescent="0.5">
      <c r="A9" t="s">
        <v>332</v>
      </c>
    </row>
    <row r="10" spans="1:1" x14ac:dyDescent="0.5">
      <c r="A10" t="s">
        <v>351</v>
      </c>
    </row>
    <row r="11" spans="1:1" x14ac:dyDescent="0.5">
      <c r="A11" t="s">
        <v>333</v>
      </c>
    </row>
    <row r="12" spans="1:1" x14ac:dyDescent="0.5">
      <c r="A12" t="s">
        <v>334</v>
      </c>
    </row>
    <row r="13" spans="1:1" x14ac:dyDescent="0.5">
      <c r="A13" t="s">
        <v>335</v>
      </c>
    </row>
    <row r="14" spans="1:1" x14ac:dyDescent="0.5">
      <c r="A14" t="s">
        <v>336</v>
      </c>
    </row>
    <row r="15" spans="1:1" x14ac:dyDescent="0.5">
      <c r="A15" t="s">
        <v>337</v>
      </c>
    </row>
    <row r="16" spans="1:1" x14ac:dyDescent="0.5">
      <c r="A16" t="s">
        <v>338</v>
      </c>
    </row>
    <row r="17" spans="1:1" x14ac:dyDescent="0.5">
      <c r="A17" t="s">
        <v>339</v>
      </c>
    </row>
    <row r="18" spans="1:1" x14ac:dyDescent="0.5">
      <c r="A18" t="s">
        <v>340</v>
      </c>
    </row>
    <row r="19" spans="1:1" x14ac:dyDescent="0.5">
      <c r="A19" t="s">
        <v>341</v>
      </c>
    </row>
    <row r="20" spans="1:1" x14ac:dyDescent="0.5">
      <c r="A20" t="s">
        <v>342</v>
      </c>
    </row>
    <row r="21" spans="1:1" x14ac:dyDescent="0.5">
      <c r="A21" t="s">
        <v>343</v>
      </c>
    </row>
    <row r="22" spans="1:1" x14ac:dyDescent="0.5">
      <c r="A22" t="s">
        <v>344</v>
      </c>
    </row>
    <row r="23" spans="1:1" x14ac:dyDescent="0.5">
      <c r="A23" t="s">
        <v>345</v>
      </c>
    </row>
    <row r="24" spans="1:1" x14ac:dyDescent="0.5">
      <c r="A24" t="s">
        <v>346</v>
      </c>
    </row>
    <row r="25" spans="1:1" x14ac:dyDescent="0.5">
      <c r="A25" t="s">
        <v>347</v>
      </c>
    </row>
    <row r="26" spans="1:1" x14ac:dyDescent="0.5">
      <c r="A26" t="s">
        <v>348</v>
      </c>
    </row>
    <row r="27" spans="1:1" x14ac:dyDescent="0.5">
      <c r="A27" t="s">
        <v>349</v>
      </c>
    </row>
    <row r="28" spans="1:1" x14ac:dyDescent="0.5">
      <c r="A28" t="s">
        <v>350</v>
      </c>
    </row>
    <row r="29" spans="1:1" ht="25.5" x14ac:dyDescent="0.5">
      <c r="A29" s="116" t="s">
        <v>264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"/>
  <sheetViews>
    <sheetView zoomScale="130" zoomScaleNormal="130" workbookViewId="0">
      <selection activeCell="L6" sqref="L6"/>
    </sheetView>
  </sheetViews>
  <sheetFormatPr defaultRowHeight="21.75" x14ac:dyDescent="0.5"/>
  <cols>
    <col min="5" max="5" width="12.42578125" style="917" bestFit="1" customWidth="1"/>
    <col min="8" max="8" width="11" style="917" bestFit="1" customWidth="1"/>
    <col min="11" max="11" width="12.42578125" style="917" bestFit="1" customWidth="1"/>
    <col min="12" max="12" width="12.42578125" bestFit="1" customWidth="1"/>
  </cols>
  <sheetData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H9" sqref="H9"/>
    </sheetView>
  </sheetViews>
  <sheetFormatPr defaultRowHeight="21.75" x14ac:dyDescent="0.5"/>
  <cols>
    <col min="1" max="1" width="11.5703125" customWidth="1"/>
    <col min="2" max="2" width="100.140625" customWidth="1"/>
    <col min="3" max="3" width="0.140625" hidden="1" customWidth="1"/>
    <col min="4" max="4" width="26.4257812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view="pageLayout" topLeftCell="A52" zoomScaleNormal="130" zoomScaleSheetLayoutView="115" workbookViewId="0">
      <selection activeCell="B63" sqref="B63:H63"/>
    </sheetView>
  </sheetViews>
  <sheetFormatPr defaultColWidth="9.140625" defaultRowHeight="18.75" x14ac:dyDescent="0.3"/>
  <cols>
    <col min="1" max="1" width="1.42578125" style="507" customWidth="1"/>
    <col min="2" max="2" width="11.42578125" style="507" customWidth="1"/>
    <col min="3" max="3" width="14.140625" style="507" customWidth="1"/>
    <col min="4" max="4" width="29.7109375" style="507" customWidth="1"/>
    <col min="5" max="5" width="12.28515625" style="507" customWidth="1"/>
    <col min="6" max="6" width="34" style="507" customWidth="1"/>
    <col min="7" max="7" width="11" style="507" customWidth="1"/>
    <col min="8" max="8" width="28.5703125" style="507" customWidth="1"/>
    <col min="9" max="16384" width="9.140625" style="507"/>
  </cols>
  <sheetData>
    <row r="1" spans="1:9" x14ac:dyDescent="0.3">
      <c r="H1" s="1253" t="s">
        <v>109</v>
      </c>
      <c r="I1" s="1253"/>
    </row>
    <row r="2" spans="1:9" ht="31.5" customHeight="1" x14ac:dyDescent="0.35">
      <c r="A2" s="1255" t="s">
        <v>294</v>
      </c>
      <c r="B2" s="1255"/>
      <c r="C2" s="1255"/>
      <c r="D2" s="1255"/>
      <c r="E2" s="1255"/>
      <c r="F2" s="1255"/>
      <c r="G2" s="1255"/>
      <c r="H2" s="1255"/>
    </row>
    <row r="3" spans="1:9" ht="19.5" customHeight="1" x14ac:dyDescent="0.35">
      <c r="A3" s="508"/>
      <c r="B3" s="509"/>
      <c r="C3" s="509"/>
      <c r="D3" s="509"/>
      <c r="E3" s="509"/>
      <c r="F3" s="509"/>
      <c r="G3" s="509"/>
      <c r="H3" s="509"/>
    </row>
    <row r="4" spans="1:9" ht="18.75" customHeight="1" x14ac:dyDescent="0.3">
      <c r="A4" s="510" t="s">
        <v>290</v>
      </c>
      <c r="B4" s="510"/>
      <c r="C4" s="510"/>
      <c r="D4" s="510"/>
      <c r="E4" s="510"/>
      <c r="F4" s="510"/>
      <c r="G4" s="510"/>
      <c r="H4" s="510"/>
    </row>
    <row r="5" spans="1:9" ht="18.75" customHeight="1" x14ac:dyDescent="0.3">
      <c r="A5" s="510" t="s">
        <v>138</v>
      </c>
      <c r="B5" s="510"/>
      <c r="C5" s="510"/>
      <c r="D5" s="510" t="s">
        <v>1963</v>
      </c>
      <c r="E5" s="510"/>
      <c r="F5" s="510"/>
      <c r="G5" s="510"/>
      <c r="H5" s="510"/>
    </row>
    <row r="6" spans="1:9" ht="9.75" customHeight="1" x14ac:dyDescent="0.35">
      <c r="A6" s="511"/>
      <c r="B6" s="511"/>
      <c r="C6" s="511"/>
      <c r="D6" s="511"/>
      <c r="E6" s="511"/>
      <c r="F6" s="511"/>
      <c r="G6" s="511"/>
      <c r="H6" s="511"/>
    </row>
    <row r="7" spans="1:9" ht="10.5" customHeight="1" x14ac:dyDescent="0.3">
      <c r="F7" s="512"/>
      <c r="G7" s="512"/>
    </row>
    <row r="8" spans="1:9" ht="21.75" customHeight="1" x14ac:dyDescent="0.3">
      <c r="B8" s="513" t="s">
        <v>187</v>
      </c>
      <c r="C8" s="514"/>
      <c r="D8" s="514"/>
      <c r="E8" s="550">
        <v>6286500</v>
      </c>
      <c r="F8" s="515" t="s">
        <v>0</v>
      </c>
      <c r="G8" s="515"/>
    </row>
    <row r="9" spans="1:9" ht="21.75" customHeight="1" x14ac:dyDescent="0.3">
      <c r="B9" s="513" t="s">
        <v>295</v>
      </c>
      <c r="C9" s="514"/>
      <c r="D9" s="514"/>
      <c r="E9" s="550">
        <v>10127300</v>
      </c>
      <c r="F9" s="515" t="s">
        <v>0</v>
      </c>
      <c r="G9" s="515"/>
    </row>
    <row r="10" spans="1:9" ht="21.75" customHeight="1" x14ac:dyDescent="0.3">
      <c r="B10" s="513" t="s">
        <v>1711</v>
      </c>
      <c r="C10" s="516"/>
      <c r="D10" s="517"/>
      <c r="E10" s="550">
        <f>E9-E8</f>
        <v>3840800</v>
      </c>
      <c r="F10" s="515" t="s">
        <v>0</v>
      </c>
      <c r="G10" s="518"/>
    </row>
    <row r="11" spans="1:9" ht="21.75" customHeight="1" x14ac:dyDescent="0.3">
      <c r="B11" s="1254" t="s">
        <v>34</v>
      </c>
      <c r="C11" s="1254"/>
      <c r="D11" s="5"/>
      <c r="E11" s="549">
        <f>E10*100/E8</f>
        <v>61.095999363715897</v>
      </c>
      <c r="H11" s="517"/>
    </row>
    <row r="12" spans="1:9" ht="10.5" customHeight="1" x14ac:dyDescent="0.3">
      <c r="A12" s="514"/>
      <c r="B12" s="519"/>
      <c r="C12" s="519"/>
      <c r="D12" s="519"/>
      <c r="E12" s="519"/>
      <c r="F12" s="519"/>
      <c r="G12" s="519"/>
    </row>
    <row r="13" spans="1:9" x14ac:dyDescent="0.3">
      <c r="A13" s="5" t="s">
        <v>419</v>
      </c>
      <c r="B13" s="519"/>
      <c r="C13" s="519"/>
      <c r="D13" s="519"/>
      <c r="E13" s="519"/>
      <c r="F13" s="519"/>
      <c r="G13" s="519"/>
      <c r="H13" s="519"/>
    </row>
    <row r="14" spans="1:9" x14ac:dyDescent="0.3">
      <c r="A14" s="519"/>
      <c r="B14" s="519" t="s">
        <v>420</v>
      </c>
      <c r="C14" s="519"/>
      <c r="D14" s="519"/>
      <c r="E14" s="519"/>
      <c r="F14" s="519"/>
      <c r="G14" s="519"/>
      <c r="H14" s="519"/>
    </row>
    <row r="15" spans="1:9" ht="12.75" customHeight="1" x14ac:dyDescent="0.3">
      <c r="A15" s="519"/>
      <c r="B15" s="519"/>
      <c r="C15" s="519"/>
      <c r="D15" s="519"/>
      <c r="E15" s="519"/>
      <c r="F15" s="519"/>
      <c r="G15" s="519"/>
      <c r="H15" s="519"/>
    </row>
    <row r="16" spans="1:9" x14ac:dyDescent="0.3">
      <c r="A16" s="5" t="s">
        <v>422</v>
      </c>
      <c r="B16" s="519"/>
      <c r="C16" s="519"/>
      <c r="D16" s="519"/>
      <c r="E16" s="519"/>
      <c r="F16" s="519"/>
      <c r="G16" s="519"/>
      <c r="H16" s="519"/>
    </row>
    <row r="17" spans="1:8" ht="20.100000000000001" customHeight="1" x14ac:dyDescent="0.3">
      <c r="A17" s="519"/>
      <c r="B17" s="519" t="s">
        <v>421</v>
      </c>
      <c r="C17" s="519"/>
      <c r="D17" s="519"/>
      <c r="E17" s="519"/>
      <c r="F17" s="519"/>
      <c r="G17" s="519"/>
      <c r="H17" s="519"/>
    </row>
    <row r="18" spans="1:8" ht="20.100000000000001" customHeight="1" x14ac:dyDescent="0.3">
      <c r="A18" s="519"/>
      <c r="B18" s="519" t="s">
        <v>423</v>
      </c>
      <c r="C18" s="519"/>
      <c r="D18" s="519"/>
      <c r="E18" s="519"/>
      <c r="F18" s="519"/>
      <c r="G18" s="519"/>
      <c r="H18" s="519"/>
    </row>
    <row r="19" spans="1:8" ht="20.100000000000001" customHeight="1" x14ac:dyDescent="0.3">
      <c r="A19" s="519"/>
      <c r="B19" s="519" t="s">
        <v>424</v>
      </c>
      <c r="C19" s="519"/>
      <c r="D19" s="519"/>
      <c r="E19" s="519"/>
      <c r="F19" s="519"/>
      <c r="G19" s="519"/>
      <c r="H19" s="519"/>
    </row>
    <row r="20" spans="1:8" ht="20.100000000000001" customHeight="1" x14ac:dyDescent="0.3">
      <c r="A20" s="519"/>
      <c r="B20" s="519" t="s">
        <v>425</v>
      </c>
      <c r="C20" s="519"/>
      <c r="D20" s="519"/>
      <c r="E20" s="519"/>
      <c r="F20" s="519"/>
      <c r="G20" s="519"/>
      <c r="H20" s="519"/>
    </row>
    <row r="21" spans="1:8" ht="20.100000000000001" customHeight="1" x14ac:dyDescent="0.3">
      <c r="A21" s="519"/>
      <c r="B21" s="519" t="s">
        <v>426</v>
      </c>
      <c r="C21" s="519"/>
      <c r="D21" s="519"/>
      <c r="E21" s="519"/>
      <c r="F21" s="519"/>
      <c r="G21" s="519"/>
      <c r="H21" s="519"/>
    </row>
    <row r="22" spans="1:8" x14ac:dyDescent="0.3">
      <c r="A22" s="517" t="s">
        <v>296</v>
      </c>
      <c r="B22" s="517"/>
    </row>
    <row r="23" spans="1:8" x14ac:dyDescent="0.3">
      <c r="B23" s="520" t="s">
        <v>35</v>
      </c>
      <c r="C23" s="521"/>
      <c r="D23" s="522" t="s">
        <v>36</v>
      </c>
      <c r="E23" s="520" t="s">
        <v>66</v>
      </c>
      <c r="F23" s="521"/>
      <c r="G23" s="520" t="s">
        <v>37</v>
      </c>
      <c r="H23" s="521"/>
    </row>
    <row r="24" spans="1:8" x14ac:dyDescent="0.3">
      <c r="B24" s="523" t="s">
        <v>65</v>
      </c>
      <c r="C24" s="524"/>
      <c r="D24" s="200" t="s">
        <v>33</v>
      </c>
      <c r="E24" s="523"/>
      <c r="F24" s="524"/>
      <c r="G24" s="525"/>
      <c r="H24" s="526"/>
    </row>
    <row r="25" spans="1:8" x14ac:dyDescent="0.3">
      <c r="B25" s="527" t="s">
        <v>72</v>
      </c>
      <c r="C25" s="528"/>
      <c r="D25" s="529"/>
      <c r="E25" s="530"/>
      <c r="F25" s="531"/>
      <c r="G25" s="532"/>
      <c r="H25" s="533"/>
    </row>
    <row r="26" spans="1:8" x14ac:dyDescent="0.3">
      <c r="B26" s="534" t="s">
        <v>144</v>
      </c>
      <c r="C26" s="535"/>
      <c r="D26" s="507" t="s">
        <v>249</v>
      </c>
      <c r="E26" s="534" t="s">
        <v>252</v>
      </c>
      <c r="F26" s="536"/>
      <c r="G26" s="507" t="s">
        <v>2085</v>
      </c>
      <c r="H26" s="536"/>
    </row>
    <row r="27" spans="1:8" x14ac:dyDescent="0.3">
      <c r="B27" s="537"/>
      <c r="C27" s="535"/>
      <c r="D27" s="538" t="s">
        <v>250</v>
      </c>
      <c r="E27" s="507" t="s">
        <v>253</v>
      </c>
      <c r="F27" s="536"/>
      <c r="G27" s="507" t="s">
        <v>253</v>
      </c>
      <c r="H27" s="536"/>
    </row>
    <row r="28" spans="1:8" x14ac:dyDescent="0.3">
      <c r="B28" s="537"/>
      <c r="C28" s="535"/>
      <c r="D28" s="538" t="s">
        <v>251</v>
      </c>
      <c r="E28" s="539" t="s">
        <v>254</v>
      </c>
      <c r="F28" s="536"/>
      <c r="G28" s="539" t="s">
        <v>254</v>
      </c>
      <c r="H28" s="536"/>
    </row>
    <row r="29" spans="1:8" x14ac:dyDescent="0.3">
      <c r="B29" s="537"/>
      <c r="C29" s="535"/>
      <c r="D29" s="540"/>
      <c r="E29" s="507" t="s">
        <v>255</v>
      </c>
      <c r="F29" s="536"/>
      <c r="G29" s="507" t="s">
        <v>255</v>
      </c>
      <c r="H29" s="536"/>
    </row>
    <row r="30" spans="1:8" x14ac:dyDescent="0.3">
      <c r="B30" s="89"/>
      <c r="C30" s="536"/>
      <c r="D30" s="541"/>
      <c r="E30" s="539" t="s">
        <v>256</v>
      </c>
      <c r="F30" s="536"/>
      <c r="G30" s="539" t="s">
        <v>256</v>
      </c>
      <c r="H30" s="536"/>
    </row>
    <row r="31" spans="1:8" x14ac:dyDescent="0.3">
      <c r="B31" s="89"/>
      <c r="C31" s="536"/>
      <c r="D31" s="541"/>
      <c r="E31" s="507" t="s">
        <v>257</v>
      </c>
      <c r="F31" s="536"/>
      <c r="G31" s="507" t="s">
        <v>257</v>
      </c>
      <c r="H31" s="536"/>
    </row>
    <row r="32" spans="1:8" x14ac:dyDescent="0.3">
      <c r="B32" s="89"/>
      <c r="C32" s="536"/>
      <c r="D32" s="541"/>
      <c r="E32" s="539" t="s">
        <v>258</v>
      </c>
      <c r="F32" s="536"/>
      <c r="G32" s="539" t="s">
        <v>258</v>
      </c>
      <c r="H32" s="536"/>
    </row>
    <row r="33" spans="2:8" x14ac:dyDescent="0.3">
      <c r="B33" s="89"/>
      <c r="C33" s="536"/>
      <c r="D33" s="541"/>
      <c r="E33" s="507" t="s">
        <v>259</v>
      </c>
      <c r="F33" s="536"/>
      <c r="G33" s="507" t="s">
        <v>259</v>
      </c>
      <c r="H33" s="536"/>
    </row>
    <row r="34" spans="2:8" x14ac:dyDescent="0.3">
      <c r="B34" s="89"/>
      <c r="C34" s="536"/>
      <c r="D34" s="541"/>
      <c r="E34" s="507" t="s">
        <v>260</v>
      </c>
      <c r="F34" s="536"/>
      <c r="G34" s="507" t="s">
        <v>260</v>
      </c>
      <c r="H34" s="536"/>
    </row>
    <row r="35" spans="2:8" x14ac:dyDescent="0.3">
      <c r="B35" s="89"/>
      <c r="C35" s="536"/>
      <c r="D35" s="541"/>
      <c r="E35" s="507" t="s">
        <v>261</v>
      </c>
      <c r="F35" s="536"/>
      <c r="G35" s="507" t="s">
        <v>261</v>
      </c>
      <c r="H35" s="536"/>
    </row>
    <row r="36" spans="2:8" x14ac:dyDescent="0.3">
      <c r="B36" s="89"/>
      <c r="C36" s="536"/>
      <c r="D36" s="541"/>
      <c r="E36" s="507" t="s">
        <v>262</v>
      </c>
      <c r="F36" s="536"/>
      <c r="G36" s="507" t="s">
        <v>262</v>
      </c>
      <c r="H36" s="536"/>
    </row>
    <row r="37" spans="2:8" x14ac:dyDescent="0.3">
      <c r="B37" s="89"/>
      <c r="C37" s="536"/>
      <c r="D37" s="541"/>
      <c r="E37" s="507" t="s">
        <v>263</v>
      </c>
      <c r="F37" s="536"/>
      <c r="G37" s="507" t="s">
        <v>263</v>
      </c>
      <c r="H37" s="536"/>
    </row>
    <row r="38" spans="2:8" x14ac:dyDescent="0.3">
      <c r="B38" s="89"/>
      <c r="C38" s="536"/>
      <c r="D38" s="541"/>
      <c r="E38" s="507" t="s">
        <v>2086</v>
      </c>
      <c r="F38" s="536"/>
      <c r="G38" s="507" t="s">
        <v>1665</v>
      </c>
      <c r="H38" s="536"/>
    </row>
    <row r="39" spans="2:8" x14ac:dyDescent="0.3">
      <c r="B39" s="89"/>
      <c r="C39" s="536"/>
      <c r="D39" s="541"/>
      <c r="E39" s="507" t="s">
        <v>2087</v>
      </c>
      <c r="F39" s="536"/>
      <c r="G39" s="507" t="s">
        <v>1657</v>
      </c>
      <c r="H39" s="536"/>
    </row>
    <row r="40" spans="2:8" x14ac:dyDescent="0.3">
      <c r="B40" s="89"/>
      <c r="C40" s="536"/>
      <c r="D40" s="541"/>
      <c r="E40" s="507" t="s">
        <v>1658</v>
      </c>
      <c r="F40" s="536"/>
      <c r="G40" s="507" t="s">
        <v>1658</v>
      </c>
      <c r="H40" s="536"/>
    </row>
    <row r="41" spans="2:8" x14ac:dyDescent="0.3">
      <c r="B41" s="89"/>
      <c r="C41" s="536"/>
      <c r="D41" s="541"/>
      <c r="E41" s="507" t="s">
        <v>2088</v>
      </c>
      <c r="F41" s="536"/>
      <c r="G41" s="507" t="s">
        <v>1659</v>
      </c>
      <c r="H41" s="536"/>
    </row>
    <row r="42" spans="2:8" x14ac:dyDescent="0.3">
      <c r="B42" s="89"/>
      <c r="C42" s="536"/>
      <c r="D42" s="541"/>
      <c r="E42" s="507" t="s">
        <v>2089</v>
      </c>
      <c r="F42" s="536"/>
      <c r="G42" s="507" t="s">
        <v>1660</v>
      </c>
      <c r="H42" s="536"/>
    </row>
    <row r="43" spans="2:8" x14ac:dyDescent="0.3">
      <c r="B43" s="89"/>
      <c r="C43" s="536"/>
      <c r="D43" s="541"/>
      <c r="E43" s="507" t="s">
        <v>2090</v>
      </c>
      <c r="F43" s="536"/>
      <c r="G43" s="507" t="s">
        <v>1661</v>
      </c>
      <c r="H43" s="536"/>
    </row>
    <row r="44" spans="2:8" x14ac:dyDescent="0.3">
      <c r="B44" s="89"/>
      <c r="C44" s="536"/>
      <c r="D44" s="541"/>
      <c r="E44" s="507" t="s">
        <v>431</v>
      </c>
      <c r="F44" s="536"/>
      <c r="G44" s="542"/>
      <c r="H44" s="543"/>
    </row>
    <row r="45" spans="2:8" x14ac:dyDescent="0.3">
      <c r="B45" s="527" t="s">
        <v>142</v>
      </c>
      <c r="C45" s="528"/>
      <c r="D45" s="529"/>
      <c r="E45" s="530"/>
      <c r="F45" s="531"/>
      <c r="G45" s="532"/>
      <c r="H45" s="533"/>
    </row>
    <row r="46" spans="2:8" x14ac:dyDescent="0.3">
      <c r="B46" s="534" t="s">
        <v>266</v>
      </c>
      <c r="C46" s="535"/>
      <c r="D46" s="507" t="s">
        <v>267</v>
      </c>
      <c r="E46" s="539" t="s">
        <v>1666</v>
      </c>
      <c r="F46" s="536"/>
      <c r="G46" s="539" t="s">
        <v>1666</v>
      </c>
      <c r="H46" s="536"/>
    </row>
    <row r="47" spans="2:8" x14ac:dyDescent="0.3">
      <c r="B47" s="537"/>
      <c r="C47" s="535"/>
      <c r="D47" s="538" t="s">
        <v>268</v>
      </c>
      <c r="E47" s="539" t="s">
        <v>392</v>
      </c>
      <c r="F47" s="536"/>
      <c r="G47" s="539" t="s">
        <v>392</v>
      </c>
      <c r="H47" s="536"/>
    </row>
    <row r="48" spans="2:8" x14ac:dyDescent="0.3">
      <c r="B48" s="537"/>
      <c r="C48" s="535"/>
      <c r="D48" s="538" t="s">
        <v>269</v>
      </c>
      <c r="E48" s="539" t="s">
        <v>393</v>
      </c>
      <c r="F48" s="536"/>
      <c r="G48" s="539" t="s">
        <v>393</v>
      </c>
      <c r="H48" s="536"/>
    </row>
    <row r="49" spans="2:8" x14ac:dyDescent="0.3">
      <c r="B49" s="537"/>
      <c r="C49" s="535"/>
      <c r="D49" s="538" t="s">
        <v>270</v>
      </c>
      <c r="E49" s="539" t="s">
        <v>394</v>
      </c>
      <c r="F49" s="536"/>
      <c r="G49" s="539" t="s">
        <v>394</v>
      </c>
      <c r="H49" s="536"/>
    </row>
    <row r="50" spans="2:8" x14ac:dyDescent="0.3">
      <c r="B50" s="537"/>
      <c r="C50" s="535"/>
      <c r="D50" s="538" t="s">
        <v>271</v>
      </c>
      <c r="E50" s="539" t="s">
        <v>395</v>
      </c>
      <c r="F50" s="536"/>
      <c r="G50" s="539" t="s">
        <v>395</v>
      </c>
      <c r="H50" s="536"/>
    </row>
    <row r="51" spans="2:8" x14ac:dyDescent="0.3">
      <c r="B51" s="537"/>
      <c r="C51" s="535"/>
      <c r="D51" s="540"/>
      <c r="E51" s="539" t="s">
        <v>396</v>
      </c>
      <c r="F51" s="536"/>
      <c r="G51" s="539" t="s">
        <v>396</v>
      </c>
      <c r="H51" s="536"/>
    </row>
    <row r="52" spans="2:8" x14ac:dyDescent="0.3">
      <c r="B52" s="537"/>
      <c r="C52" s="535"/>
      <c r="D52" s="544" t="s">
        <v>272</v>
      </c>
      <c r="E52" s="539" t="s">
        <v>397</v>
      </c>
      <c r="F52" s="536"/>
      <c r="G52" s="539" t="s">
        <v>2104</v>
      </c>
      <c r="H52" s="536"/>
    </row>
    <row r="53" spans="2:8" x14ac:dyDescent="0.3">
      <c r="B53" s="537"/>
      <c r="C53" s="535"/>
      <c r="D53" s="538" t="s">
        <v>273</v>
      </c>
      <c r="E53" s="507" t="s">
        <v>276</v>
      </c>
      <c r="F53" s="536"/>
      <c r="G53" s="507" t="s">
        <v>276</v>
      </c>
      <c r="H53" s="536"/>
    </row>
    <row r="54" spans="2:8" x14ac:dyDescent="0.3">
      <c r="B54" s="537"/>
      <c r="C54" s="535"/>
      <c r="D54" s="545" t="s">
        <v>274</v>
      </c>
      <c r="E54" s="539" t="s">
        <v>431</v>
      </c>
      <c r="F54" s="536"/>
      <c r="G54" s="542"/>
      <c r="H54" s="543"/>
    </row>
    <row r="55" spans="2:8" x14ac:dyDescent="0.3">
      <c r="B55" s="89"/>
      <c r="C55" s="536"/>
      <c r="D55" s="545" t="s">
        <v>275</v>
      </c>
      <c r="E55" s="519" t="s">
        <v>431</v>
      </c>
      <c r="F55" s="536"/>
      <c r="G55" s="542"/>
      <c r="H55" s="543"/>
    </row>
    <row r="56" spans="2:8" x14ac:dyDescent="0.3">
      <c r="B56" s="89"/>
      <c r="C56" s="536"/>
      <c r="D56" s="545" t="s">
        <v>265</v>
      </c>
      <c r="E56" s="519" t="s">
        <v>431</v>
      </c>
      <c r="F56" s="536"/>
      <c r="G56" s="542"/>
      <c r="H56" s="543"/>
    </row>
    <row r="57" spans="2:8" x14ac:dyDescent="0.3">
      <c r="B57" s="89"/>
      <c r="C57" s="536"/>
      <c r="D57" s="545"/>
      <c r="E57" s="539" t="s">
        <v>431</v>
      </c>
      <c r="F57" s="536"/>
      <c r="G57" s="542"/>
      <c r="H57" s="543"/>
    </row>
    <row r="58" spans="2:8" x14ac:dyDescent="0.3">
      <c r="B58" s="89"/>
      <c r="C58" s="536"/>
      <c r="D58" s="545" t="s">
        <v>277</v>
      </c>
      <c r="E58" s="539" t="s">
        <v>431</v>
      </c>
      <c r="F58" s="536"/>
      <c r="G58" s="542"/>
      <c r="H58" s="543"/>
    </row>
    <row r="59" spans="2:8" x14ac:dyDescent="0.3">
      <c r="B59" s="89"/>
      <c r="C59" s="536"/>
      <c r="D59" s="545" t="s">
        <v>278</v>
      </c>
      <c r="E59" s="539" t="s">
        <v>431</v>
      </c>
      <c r="F59" s="536"/>
      <c r="G59" s="542"/>
      <c r="H59" s="543"/>
    </row>
    <row r="60" spans="2:8" x14ac:dyDescent="0.3">
      <c r="B60" s="89"/>
      <c r="C60" s="536"/>
      <c r="D60" s="545" t="s">
        <v>391</v>
      </c>
      <c r="E60" s="539" t="s">
        <v>42</v>
      </c>
      <c r="F60" s="536"/>
      <c r="G60" s="542"/>
      <c r="H60" s="543"/>
    </row>
    <row r="61" spans="2:8" x14ac:dyDescent="0.3">
      <c r="B61" s="90"/>
      <c r="C61" s="546"/>
      <c r="D61" s="967" t="s">
        <v>1595</v>
      </c>
      <c r="E61" s="968" t="s">
        <v>431</v>
      </c>
      <c r="F61" s="546"/>
      <c r="G61" s="525"/>
      <c r="H61" s="526"/>
    </row>
    <row r="62" spans="2:8" x14ac:dyDescent="0.3">
      <c r="B62" s="974"/>
      <c r="C62" s="975"/>
      <c r="D62" s="976"/>
      <c r="E62" s="976"/>
      <c r="F62" s="975"/>
      <c r="G62" s="977"/>
      <c r="H62" s="977"/>
    </row>
    <row r="63" spans="2:8" x14ac:dyDescent="0.3">
      <c r="B63" s="520" t="s">
        <v>35</v>
      </c>
      <c r="C63" s="521"/>
      <c r="D63" s="522" t="s">
        <v>36</v>
      </c>
      <c r="E63" s="520" t="s">
        <v>66</v>
      </c>
      <c r="F63" s="521"/>
      <c r="G63" s="520" t="s">
        <v>37</v>
      </c>
      <c r="H63" s="521"/>
    </row>
    <row r="64" spans="2:8" x14ac:dyDescent="0.3">
      <c r="B64" s="523" t="s">
        <v>65</v>
      </c>
      <c r="C64" s="524"/>
      <c r="D64" s="200" t="s">
        <v>33</v>
      </c>
      <c r="E64" s="523"/>
      <c r="F64" s="524"/>
      <c r="G64" s="525"/>
      <c r="H64" s="526"/>
    </row>
    <row r="65" spans="2:8" x14ac:dyDescent="0.3">
      <c r="B65" s="969" t="s">
        <v>143</v>
      </c>
      <c r="C65" s="970"/>
      <c r="D65" s="971"/>
      <c r="E65" s="90"/>
      <c r="F65" s="972"/>
      <c r="G65" s="525"/>
      <c r="H65" s="526"/>
    </row>
    <row r="66" spans="2:8" x14ac:dyDescent="0.3">
      <c r="B66" s="534" t="s">
        <v>279</v>
      </c>
      <c r="C66" s="535"/>
      <c r="D66" s="545" t="s">
        <v>267</v>
      </c>
      <c r="E66" s="534" t="s">
        <v>2091</v>
      </c>
      <c r="F66" s="536"/>
      <c r="G66" s="539" t="s">
        <v>1667</v>
      </c>
      <c r="H66" s="536"/>
    </row>
    <row r="67" spans="2:8" x14ac:dyDescent="0.3">
      <c r="B67" s="537"/>
      <c r="C67" s="535"/>
      <c r="D67" s="545" t="s">
        <v>280</v>
      </c>
      <c r="E67" s="507" t="s">
        <v>2092</v>
      </c>
      <c r="F67" s="536"/>
      <c r="G67" s="507" t="s">
        <v>1662</v>
      </c>
      <c r="H67" s="536"/>
    </row>
    <row r="68" spans="2:8" x14ac:dyDescent="0.3">
      <c r="B68" s="537"/>
      <c r="C68" s="535"/>
      <c r="D68" s="545" t="s">
        <v>281</v>
      </c>
      <c r="E68" s="539" t="s">
        <v>2093</v>
      </c>
      <c r="F68" s="536"/>
      <c r="G68" s="539" t="s">
        <v>1663</v>
      </c>
      <c r="H68" s="536"/>
    </row>
    <row r="69" spans="2:8" x14ac:dyDescent="0.3">
      <c r="B69" s="537"/>
      <c r="C69" s="535"/>
      <c r="D69" s="545" t="s">
        <v>282</v>
      </c>
      <c r="E69" s="507" t="s">
        <v>2094</v>
      </c>
      <c r="F69" s="536"/>
      <c r="G69" s="507" t="s">
        <v>1668</v>
      </c>
      <c r="H69" s="536"/>
    </row>
    <row r="70" spans="2:8" x14ac:dyDescent="0.3">
      <c r="B70" s="89"/>
      <c r="C70" s="536"/>
      <c r="D70" s="545" t="s">
        <v>283</v>
      </c>
      <c r="E70" s="539" t="s">
        <v>2095</v>
      </c>
      <c r="F70" s="536"/>
      <c r="G70" s="507" t="s">
        <v>398</v>
      </c>
      <c r="H70" s="536"/>
    </row>
    <row r="71" spans="2:8" x14ac:dyDescent="0.3">
      <c r="B71" s="89"/>
      <c r="C71" s="536"/>
      <c r="D71" s="545" t="s">
        <v>284</v>
      </c>
      <c r="E71" s="1251" t="s">
        <v>2096</v>
      </c>
      <c r="F71" s="1252"/>
      <c r="G71" s="507" t="s">
        <v>399</v>
      </c>
      <c r="H71" s="536"/>
    </row>
    <row r="72" spans="2:8" x14ac:dyDescent="0.3">
      <c r="B72" s="89"/>
      <c r="C72" s="536"/>
      <c r="D72" s="541"/>
      <c r="E72" s="1251" t="s">
        <v>2097</v>
      </c>
      <c r="F72" s="1252"/>
      <c r="G72" s="507" t="s">
        <v>400</v>
      </c>
      <c r="H72" s="536"/>
    </row>
    <row r="73" spans="2:8" x14ac:dyDescent="0.3">
      <c r="B73" s="89"/>
      <c r="C73" s="536"/>
      <c r="D73" s="541"/>
      <c r="E73" s="539" t="s">
        <v>401</v>
      </c>
      <c r="F73" s="536"/>
      <c r="G73" s="507" t="s">
        <v>401</v>
      </c>
      <c r="H73" s="536"/>
    </row>
    <row r="74" spans="2:8" x14ac:dyDescent="0.3">
      <c r="B74" s="89"/>
      <c r="C74" s="536"/>
      <c r="D74" s="541"/>
      <c r="E74" s="539" t="s">
        <v>2098</v>
      </c>
      <c r="F74" s="536"/>
      <c r="G74" s="507" t="s">
        <v>402</v>
      </c>
      <c r="H74" s="536"/>
    </row>
    <row r="75" spans="2:8" x14ac:dyDescent="0.3">
      <c r="B75" s="89"/>
      <c r="C75" s="536"/>
      <c r="D75" s="541"/>
      <c r="E75" s="539" t="s">
        <v>2099</v>
      </c>
      <c r="F75" s="536"/>
      <c r="G75" s="507" t="s">
        <v>1669</v>
      </c>
      <c r="H75" s="536"/>
    </row>
    <row r="76" spans="2:8" x14ac:dyDescent="0.3">
      <c r="B76" s="89"/>
      <c r="C76" s="536"/>
      <c r="D76" s="541"/>
      <c r="E76" s="539" t="s">
        <v>2100</v>
      </c>
      <c r="F76" s="536"/>
      <c r="G76" s="507" t="s">
        <v>403</v>
      </c>
      <c r="H76" s="536"/>
    </row>
    <row r="77" spans="2:8" x14ac:dyDescent="0.3">
      <c r="B77" s="89"/>
      <c r="C77" s="536"/>
      <c r="D77" s="541"/>
      <c r="E77" s="507" t="s">
        <v>2101</v>
      </c>
      <c r="F77" s="536"/>
      <c r="G77" s="507" t="s">
        <v>404</v>
      </c>
      <c r="H77" s="536"/>
    </row>
    <row r="78" spans="2:8" x14ac:dyDescent="0.3">
      <c r="B78" s="89"/>
      <c r="C78" s="536"/>
      <c r="D78" s="541"/>
      <c r="E78" s="507" t="s">
        <v>2102</v>
      </c>
      <c r="F78" s="536"/>
      <c r="G78" s="507" t="s">
        <v>405</v>
      </c>
      <c r="H78" s="536"/>
    </row>
    <row r="79" spans="2:8" x14ac:dyDescent="0.3">
      <c r="B79" s="89"/>
      <c r="C79" s="536"/>
      <c r="D79" s="541"/>
      <c r="E79" s="507" t="s">
        <v>431</v>
      </c>
      <c r="F79" s="536"/>
      <c r="G79" s="542"/>
      <c r="H79" s="543"/>
    </row>
    <row r="80" spans="2:8" x14ac:dyDescent="0.3">
      <c r="B80" s="90"/>
      <c r="C80" s="546"/>
      <c r="D80" s="547"/>
      <c r="E80" s="548" t="s">
        <v>431</v>
      </c>
      <c r="F80" s="546"/>
      <c r="G80" s="525"/>
      <c r="H80" s="526"/>
    </row>
  </sheetData>
  <mergeCells count="5">
    <mergeCell ref="E71:F71"/>
    <mergeCell ref="E72:F72"/>
    <mergeCell ref="H1:I1"/>
    <mergeCell ref="B11:C11"/>
    <mergeCell ref="A2:H2"/>
  </mergeCells>
  <pageMargins left="0.51181102362204722" right="0.51181102362204722" top="1.1023622047244095" bottom="0.59055118110236227" header="0.31496062992125984" footer="0.23622047244094491"/>
  <pageSetup paperSize="9" scale="66" fitToHeight="0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defaultRowHeight="21.75" x14ac:dyDescent="0.5"/>
  <cols>
    <col min="1" max="1" width="15.28515625" customWidth="1"/>
    <col min="2" max="2" width="16.7109375" customWidth="1"/>
  </cols>
  <sheetData/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O7" sqref="O7"/>
    </sheetView>
  </sheetViews>
  <sheetFormatPr defaultRowHeight="21.75" x14ac:dyDescent="0.5"/>
  <cols>
    <col min="4" max="4" width="14.5703125" customWidth="1"/>
    <col min="7" max="7" width="13.5703125" customWidth="1"/>
  </cols>
  <sheetData/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N8" sqref="N8"/>
    </sheetView>
  </sheetViews>
  <sheetFormatPr defaultRowHeight="21.75" x14ac:dyDescent="0.5"/>
  <cols>
    <col min="12" max="12" width="16.140625" bestFit="1" customWidth="1"/>
  </cols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topLeftCell="A19" zoomScale="120" zoomScaleNormal="120" zoomScaleSheetLayoutView="130" zoomScalePageLayoutView="120" workbookViewId="0">
      <selection activeCell="E12" sqref="E12"/>
    </sheetView>
  </sheetViews>
  <sheetFormatPr defaultColWidth="9.140625" defaultRowHeight="24.95" customHeight="1" x14ac:dyDescent="0.3"/>
  <cols>
    <col min="1" max="1" width="38.140625" style="22" customWidth="1"/>
    <col min="2" max="2" width="11" style="22" customWidth="1"/>
    <col min="3" max="3" width="12.7109375" style="22" customWidth="1"/>
    <col min="4" max="4" width="12.85546875" style="22" customWidth="1"/>
    <col min="5" max="5" width="10.7109375" style="22" customWidth="1"/>
    <col min="6" max="6" width="9.42578125" style="22" customWidth="1"/>
    <col min="7" max="7" width="7.85546875" style="22" customWidth="1"/>
    <col min="8" max="8" width="10" style="22" customWidth="1"/>
    <col min="9" max="9" width="11.7109375" style="22" customWidth="1"/>
    <col min="10" max="16384" width="9.140625" style="22"/>
  </cols>
  <sheetData>
    <row r="1" spans="1:9" ht="24.95" customHeight="1" x14ac:dyDescent="0.35">
      <c r="A1" s="39"/>
      <c r="D1" s="40"/>
      <c r="H1" s="1256" t="s">
        <v>110</v>
      </c>
      <c r="I1" s="1256"/>
    </row>
    <row r="2" spans="1:9" ht="24.95" customHeight="1" x14ac:dyDescent="0.3">
      <c r="A2" s="1257" t="s">
        <v>297</v>
      </c>
      <c r="B2" s="1257"/>
      <c r="C2" s="1257"/>
      <c r="D2" s="1257"/>
      <c r="E2" s="1257"/>
      <c r="F2" s="1257"/>
      <c r="G2" s="1257"/>
      <c r="H2" s="1257"/>
      <c r="I2" s="1257"/>
    </row>
    <row r="3" spans="1:9" ht="24.95" customHeight="1" x14ac:dyDescent="0.3">
      <c r="A3" s="1257" t="s">
        <v>111</v>
      </c>
      <c r="B3" s="1257"/>
      <c r="C3" s="1257"/>
      <c r="D3" s="1257"/>
      <c r="E3" s="1257"/>
      <c r="F3" s="1257"/>
      <c r="G3" s="1257"/>
      <c r="H3" s="1257"/>
      <c r="I3" s="1257"/>
    </row>
    <row r="4" spans="1:9" ht="24.95" customHeight="1" x14ac:dyDescent="0.3">
      <c r="A4" s="60" t="s">
        <v>292</v>
      </c>
      <c r="B4" s="24" t="s">
        <v>293</v>
      </c>
      <c r="C4" s="41"/>
      <c r="D4" s="24"/>
      <c r="E4" s="24"/>
      <c r="F4" s="24"/>
    </row>
    <row r="5" spans="1:9" ht="24.95" customHeight="1" x14ac:dyDescent="0.3">
      <c r="A5" s="22" t="s">
        <v>31</v>
      </c>
      <c r="B5" s="26"/>
      <c r="D5" s="26"/>
      <c r="E5" s="26"/>
    </row>
    <row r="6" spans="1:9" ht="24.95" customHeight="1" x14ac:dyDescent="0.3">
      <c r="A6" s="22" t="str">
        <f>งน.100!D5</f>
        <v>หน่วยงาน  คณะมนุษยศาสตร์และสังคมสาสตร์</v>
      </c>
      <c r="B6" s="26"/>
      <c r="D6" s="26"/>
      <c r="E6" s="26"/>
    </row>
    <row r="7" spans="1:9" ht="24.95" customHeight="1" x14ac:dyDescent="0.3">
      <c r="B7" s="26"/>
      <c r="D7" s="26"/>
      <c r="E7" s="26"/>
    </row>
    <row r="8" spans="1:9" ht="24.95" customHeight="1" x14ac:dyDescent="0.3">
      <c r="A8" s="1258" t="s">
        <v>73</v>
      </c>
      <c r="B8" s="42" t="s">
        <v>22</v>
      </c>
      <c r="C8" s="1260" t="s">
        <v>23</v>
      </c>
      <c r="D8" s="1261"/>
      <c r="E8" s="1262" t="s">
        <v>25</v>
      </c>
      <c r="F8" s="1262"/>
      <c r="G8" s="1263" t="s">
        <v>4</v>
      </c>
      <c r="H8" s="1263" t="s">
        <v>1</v>
      </c>
      <c r="I8" s="1263" t="s">
        <v>6</v>
      </c>
    </row>
    <row r="9" spans="1:9" ht="44.25" customHeight="1" x14ac:dyDescent="0.3">
      <c r="A9" s="1259"/>
      <c r="B9" s="27" t="s">
        <v>121</v>
      </c>
      <c r="C9" s="43" t="s">
        <v>137</v>
      </c>
      <c r="D9" s="27" t="s">
        <v>24</v>
      </c>
      <c r="E9" s="27" t="s">
        <v>3</v>
      </c>
      <c r="F9" s="112" t="s">
        <v>26</v>
      </c>
      <c r="G9" s="1264"/>
      <c r="H9" s="1264"/>
      <c r="I9" s="1264"/>
    </row>
    <row r="10" spans="1:9" ht="24.95" customHeight="1" x14ac:dyDescent="0.3">
      <c r="A10" s="113" t="s">
        <v>288</v>
      </c>
      <c r="B10" s="377">
        <f>B11</f>
        <v>2364000</v>
      </c>
      <c r="C10" s="377">
        <f t="shared" ref="C10:G10" si="0">C11</f>
        <v>99000</v>
      </c>
      <c r="D10" s="377">
        <f t="shared" si="0"/>
        <v>0</v>
      </c>
      <c r="E10" s="377">
        <f t="shared" si="0"/>
        <v>0</v>
      </c>
      <c r="F10" s="377">
        <f t="shared" si="0"/>
        <v>0</v>
      </c>
      <c r="G10" s="377">
        <f t="shared" si="0"/>
        <v>0</v>
      </c>
      <c r="H10" s="377">
        <v>4704</v>
      </c>
      <c r="I10" s="377">
        <f>B10+C10+H10</f>
        <v>2467704</v>
      </c>
    </row>
    <row r="11" spans="1:9" ht="24.75" customHeight="1" x14ac:dyDescent="0.3">
      <c r="A11" s="115" t="s">
        <v>148</v>
      </c>
      <c r="B11" s="88">
        <v>2364000</v>
      </c>
      <c r="C11" s="93">
        <v>99000</v>
      </c>
      <c r="D11" s="93"/>
      <c r="E11" s="93"/>
      <c r="F11" s="93"/>
      <c r="G11" s="93"/>
      <c r="H11" s="93">
        <v>4704</v>
      </c>
      <c r="I11" s="88">
        <f>B11+C11+H11</f>
        <v>2467704</v>
      </c>
    </row>
    <row r="12" spans="1:9" ht="40.5" customHeight="1" x14ac:dyDescent="0.3">
      <c r="A12" s="113" t="s">
        <v>286</v>
      </c>
      <c r="B12" s="377"/>
      <c r="C12" s="377">
        <f>C13+C14</f>
        <v>6585391</v>
      </c>
      <c r="D12" s="377">
        <f t="shared" ref="D12:F12" si="1">SUM(D13:D14)</f>
        <v>13000</v>
      </c>
      <c r="E12" s="377">
        <f t="shared" si="1"/>
        <v>536820</v>
      </c>
      <c r="F12" s="377">
        <f t="shared" si="1"/>
        <v>450000</v>
      </c>
      <c r="G12" s="377">
        <v>0</v>
      </c>
      <c r="H12" s="377">
        <v>0</v>
      </c>
      <c r="I12" s="377">
        <f>C12+D12+E12+F12+H12</f>
        <v>7585211</v>
      </c>
    </row>
    <row r="13" spans="1:9" ht="24.95" customHeight="1" x14ac:dyDescent="0.3">
      <c r="A13" s="776" t="s">
        <v>2070</v>
      </c>
      <c r="B13" s="86"/>
      <c r="C13" s="87">
        <v>6428107</v>
      </c>
      <c r="D13" s="87">
        <v>13000</v>
      </c>
      <c r="E13" s="87">
        <v>536820</v>
      </c>
      <c r="F13" s="87">
        <v>450000</v>
      </c>
      <c r="G13" s="87">
        <v>0</v>
      </c>
      <c r="H13" s="87">
        <v>0</v>
      </c>
      <c r="I13" s="86">
        <f>C13+D13+E13+F13</f>
        <v>7427927</v>
      </c>
    </row>
    <row r="14" spans="1:9" s="120" customFormat="1" ht="24.95" customHeight="1" x14ac:dyDescent="0.5">
      <c r="A14" s="121" t="s">
        <v>2116</v>
      </c>
      <c r="B14" s="118"/>
      <c r="C14" s="376">
        <v>157284</v>
      </c>
      <c r="D14" s="118">
        <v>0</v>
      </c>
      <c r="E14" s="118"/>
      <c r="F14" s="118"/>
      <c r="G14" s="118"/>
      <c r="H14" s="118"/>
      <c r="I14" s="119">
        <f>SUM(B14:H14)</f>
        <v>157284</v>
      </c>
    </row>
    <row r="15" spans="1:9" s="120" customFormat="1" ht="24.95" customHeight="1" x14ac:dyDescent="0.5">
      <c r="A15" s="1017" t="s">
        <v>2235</v>
      </c>
      <c r="B15" s="1018"/>
      <c r="C15" s="1019">
        <f>C16</f>
        <v>74385</v>
      </c>
      <c r="D15" s="1018">
        <v>0</v>
      </c>
      <c r="E15" s="1019">
        <v>0</v>
      </c>
      <c r="F15" s="1019">
        <v>0</v>
      </c>
      <c r="G15" s="1019">
        <v>0</v>
      </c>
      <c r="H15" s="1019">
        <v>0</v>
      </c>
      <c r="I15" s="1020">
        <f>I16</f>
        <v>74385</v>
      </c>
    </row>
    <row r="16" spans="1:9" ht="24.95" customHeight="1" x14ac:dyDescent="0.3">
      <c r="A16" s="121" t="s">
        <v>2236</v>
      </c>
      <c r="B16" s="1015"/>
      <c r="C16" s="1016">
        <v>74385</v>
      </c>
      <c r="D16" s="1015"/>
      <c r="E16" s="177"/>
      <c r="F16" s="177"/>
      <c r="G16" s="177"/>
      <c r="H16" s="177"/>
      <c r="I16" s="1014">
        <v>74385</v>
      </c>
    </row>
    <row r="17" spans="1:9" ht="24.95" customHeight="1" thickBot="1" x14ac:dyDescent="0.35">
      <c r="A17" s="44" t="s">
        <v>6</v>
      </c>
      <c r="B17" s="85">
        <f t="shared" ref="B17:G17" si="2">B10+B12</f>
        <v>2364000</v>
      </c>
      <c r="C17" s="85">
        <f>C10+C12+C15</f>
        <v>6758776</v>
      </c>
      <c r="D17" s="85">
        <f t="shared" si="2"/>
        <v>13000</v>
      </c>
      <c r="E17" s="85">
        <f t="shared" si="2"/>
        <v>536820</v>
      </c>
      <c r="F17" s="85">
        <f t="shared" si="2"/>
        <v>450000</v>
      </c>
      <c r="G17" s="85">
        <f t="shared" si="2"/>
        <v>0</v>
      </c>
      <c r="H17" s="85">
        <f>H10+H12</f>
        <v>4704</v>
      </c>
      <c r="I17" s="85">
        <f>I10+I12+I15</f>
        <v>10127300</v>
      </c>
    </row>
    <row r="18" spans="1:9" ht="24.95" customHeight="1" thickTop="1" x14ac:dyDescent="0.3"/>
  </sheetData>
  <mergeCells count="9">
    <mergeCell ref="H1:I1"/>
    <mergeCell ref="A2:I2"/>
    <mergeCell ref="A3:I3"/>
    <mergeCell ref="A8:A9"/>
    <mergeCell ref="C8:D8"/>
    <mergeCell ref="E8:F8"/>
    <mergeCell ref="G8:G9"/>
    <mergeCell ref="H8:H9"/>
    <mergeCell ref="I8:I9"/>
  </mergeCells>
  <pageMargins left="0.62992125984251968" right="0.39370078740157483" top="0.78740157480314965" bottom="0.39370078740157483" header="0.31496062992125984" footer="0.51181102362204722"/>
  <pageSetup paperSize="9" scale="80" firstPageNumber="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view="pageLayout" topLeftCell="A19" zoomScale="110" zoomScaleNormal="145" zoomScaleSheetLayoutView="115" zoomScalePageLayoutView="110" workbookViewId="0">
      <selection activeCell="H21" sqref="H21"/>
    </sheetView>
  </sheetViews>
  <sheetFormatPr defaultColWidth="9.140625" defaultRowHeight="18.75" x14ac:dyDescent="0.3"/>
  <cols>
    <col min="1" max="1" width="19.140625" style="22" customWidth="1"/>
    <col min="2" max="2" width="11.5703125" style="22" customWidth="1"/>
    <col min="3" max="6" width="14.42578125" style="22" customWidth="1"/>
    <col min="7" max="7" width="8.7109375" style="22" customWidth="1"/>
    <col min="8" max="8" width="41.5703125" style="22" customWidth="1"/>
    <col min="9" max="16384" width="9.140625" style="22"/>
  </cols>
  <sheetData>
    <row r="1" spans="1:17" x14ac:dyDescent="0.3">
      <c r="H1" s="23" t="s">
        <v>112</v>
      </c>
    </row>
    <row r="2" spans="1:17" ht="21" x14ac:dyDescent="0.35">
      <c r="A2" s="1265" t="s">
        <v>408</v>
      </c>
      <c r="B2" s="1265"/>
      <c r="C2" s="1265"/>
      <c r="D2" s="1265"/>
      <c r="E2" s="1265"/>
      <c r="F2" s="1265"/>
      <c r="G2" s="1265"/>
      <c r="H2" s="1265"/>
    </row>
    <row r="3" spans="1:17" ht="21" x14ac:dyDescent="0.35">
      <c r="A3" s="1265" t="s">
        <v>185</v>
      </c>
      <c r="B3" s="1265"/>
      <c r="C3" s="1265"/>
      <c r="D3" s="1265"/>
      <c r="E3" s="1265"/>
      <c r="F3" s="1265"/>
      <c r="G3" s="1265"/>
      <c r="H3" s="1265"/>
    </row>
    <row r="4" spans="1:17" ht="21" x14ac:dyDescent="0.35">
      <c r="A4" s="24" t="s">
        <v>291</v>
      </c>
      <c r="B4" s="24"/>
      <c r="C4" s="24"/>
      <c r="D4" s="24"/>
      <c r="E4" s="24"/>
      <c r="F4" s="24"/>
      <c r="H4" s="23"/>
      <c r="I4" s="25"/>
      <c r="J4" s="25"/>
      <c r="K4" s="25"/>
      <c r="L4" s="25"/>
      <c r="M4" s="25"/>
      <c r="N4" s="25"/>
      <c r="O4" s="25"/>
      <c r="P4" s="25"/>
      <c r="Q4" s="25"/>
    </row>
    <row r="5" spans="1:17" ht="21" x14ac:dyDescent="0.35">
      <c r="A5" s="22" t="s">
        <v>31</v>
      </c>
      <c r="G5" s="26"/>
      <c r="I5" s="25"/>
      <c r="J5" s="25"/>
      <c r="K5" s="25"/>
      <c r="L5" s="25"/>
      <c r="M5" s="25"/>
      <c r="N5" s="25"/>
      <c r="O5" s="25"/>
      <c r="P5" s="25"/>
      <c r="Q5" s="25"/>
    </row>
    <row r="6" spans="1:17" ht="21" x14ac:dyDescent="0.35">
      <c r="A6" s="22" t="str">
        <f>งน.200!A6</f>
        <v>หน่วยงาน  คณะมนุษยศาสตร์และสังคมสาสตร์</v>
      </c>
      <c r="G6" s="26"/>
      <c r="I6" s="25"/>
      <c r="J6" s="25"/>
      <c r="K6" s="25"/>
      <c r="L6" s="25"/>
      <c r="M6" s="25"/>
      <c r="N6" s="25"/>
      <c r="O6" s="25"/>
      <c r="P6" s="25"/>
      <c r="Q6" s="25"/>
    </row>
    <row r="7" spans="1:17" ht="21" x14ac:dyDescent="0.35">
      <c r="G7" s="26"/>
      <c r="I7" s="25"/>
      <c r="J7" s="25"/>
      <c r="K7" s="25"/>
      <c r="L7" s="25"/>
      <c r="M7" s="25"/>
      <c r="N7" s="25"/>
      <c r="O7" s="25"/>
      <c r="P7" s="25"/>
      <c r="Q7" s="25"/>
    </row>
    <row r="8" spans="1:17" ht="24.95" customHeight="1" x14ac:dyDescent="0.35">
      <c r="A8" s="1263" t="s">
        <v>19</v>
      </c>
      <c r="B8" s="45" t="s">
        <v>17</v>
      </c>
      <c r="C8" s="1260" t="s">
        <v>409</v>
      </c>
      <c r="D8" s="1267"/>
      <c r="E8" s="1267"/>
      <c r="F8" s="1261"/>
      <c r="G8" s="1263" t="s">
        <v>18</v>
      </c>
      <c r="H8" s="1263" t="s">
        <v>5</v>
      </c>
      <c r="I8" s="25"/>
      <c r="J8" s="25"/>
      <c r="K8" s="25"/>
      <c r="L8" s="25"/>
      <c r="M8" s="25"/>
      <c r="N8" s="25"/>
      <c r="O8" s="25"/>
      <c r="P8" s="25"/>
      <c r="Q8" s="25"/>
    </row>
    <row r="9" spans="1:17" ht="24.95" customHeight="1" x14ac:dyDescent="0.35">
      <c r="A9" s="1266"/>
      <c r="B9" s="46" t="s">
        <v>113</v>
      </c>
      <c r="C9" s="46" t="s">
        <v>114</v>
      </c>
      <c r="D9" s="46" t="s">
        <v>115</v>
      </c>
      <c r="E9" s="46" t="s">
        <v>116</v>
      </c>
      <c r="F9" s="46" t="s">
        <v>20</v>
      </c>
      <c r="G9" s="1266"/>
      <c r="H9" s="1266"/>
      <c r="I9" s="25"/>
      <c r="J9" s="25"/>
      <c r="K9" s="25"/>
      <c r="L9" s="25"/>
      <c r="M9" s="25"/>
      <c r="N9" s="25"/>
      <c r="O9" s="25"/>
      <c r="P9" s="25"/>
      <c r="Q9" s="25"/>
    </row>
    <row r="10" spans="1:17" ht="24.95" customHeight="1" x14ac:dyDescent="0.35">
      <c r="A10" s="1264"/>
      <c r="B10" s="47" t="s">
        <v>188</v>
      </c>
      <c r="C10" s="47" t="s">
        <v>117</v>
      </c>
      <c r="D10" s="47" t="s">
        <v>118</v>
      </c>
      <c r="E10" s="47" t="s">
        <v>119</v>
      </c>
      <c r="F10" s="47"/>
      <c r="G10" s="1264"/>
      <c r="H10" s="1264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24.95" customHeight="1" x14ac:dyDescent="0.35">
      <c r="A11" s="28" t="s">
        <v>22</v>
      </c>
      <c r="B11" s="372">
        <f t="shared" ref="B11:F11" si="0">B12</f>
        <v>2574000</v>
      </c>
      <c r="C11" s="372">
        <f t="shared" si="0"/>
        <v>2364000</v>
      </c>
      <c r="D11" s="372">
        <f t="shared" si="0"/>
        <v>0</v>
      </c>
      <c r="E11" s="960">
        <f t="shared" si="0"/>
        <v>0</v>
      </c>
      <c r="F11" s="372">
        <f t="shared" si="0"/>
        <v>2364000</v>
      </c>
      <c r="G11" s="373">
        <f>G12</f>
        <v>23.342845575819815</v>
      </c>
      <c r="H11" s="170" t="s">
        <v>1563</v>
      </c>
      <c r="I11" s="25"/>
      <c r="J11" s="25"/>
      <c r="K11" s="25"/>
      <c r="L11" s="25"/>
      <c r="M11" s="25"/>
      <c r="N11" s="25"/>
      <c r="O11" s="25"/>
      <c r="P11" s="25"/>
      <c r="Q11" s="25"/>
    </row>
    <row r="12" spans="1:17" ht="24.95" customHeight="1" x14ac:dyDescent="0.35">
      <c r="A12" s="29" t="s">
        <v>120</v>
      </c>
      <c r="B12" s="30">
        <v>2574000</v>
      </c>
      <c r="C12" s="30">
        <v>2364000</v>
      </c>
      <c r="D12" s="30">
        <v>0</v>
      </c>
      <c r="E12" s="961">
        <v>0</v>
      </c>
      <c r="F12" s="30">
        <f>SUM(C12:E12)</f>
        <v>2364000</v>
      </c>
      <c r="G12" s="92">
        <f>F12*100/F$26</f>
        <v>23.342845575819815</v>
      </c>
      <c r="H12" s="170" t="s">
        <v>1557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24.95" customHeight="1" x14ac:dyDescent="0.35">
      <c r="A13" s="31" t="s">
        <v>23</v>
      </c>
      <c r="B13" s="374">
        <f t="shared" ref="B13:G13" si="1">SUM(B14:B17)</f>
        <v>3179151</v>
      </c>
      <c r="C13" s="374">
        <v>0</v>
      </c>
      <c r="D13" s="374">
        <f>SUM(D14:D17)</f>
        <v>4838417</v>
      </c>
      <c r="E13" s="962">
        <f>SUM(E14:E16)</f>
        <v>1834359</v>
      </c>
      <c r="F13" s="374">
        <f t="shared" si="1"/>
        <v>6771776</v>
      </c>
      <c r="G13" s="375">
        <f t="shared" si="1"/>
        <v>66.86654883335143</v>
      </c>
      <c r="H13" s="170" t="s">
        <v>1558</v>
      </c>
      <c r="I13" s="25"/>
      <c r="J13" s="25"/>
      <c r="K13" s="25"/>
      <c r="L13" s="25"/>
      <c r="M13" s="25"/>
      <c r="N13" s="25"/>
      <c r="O13" s="25"/>
      <c r="P13" s="25"/>
      <c r="Q13" s="25"/>
    </row>
    <row r="14" spans="1:17" ht="24.95" customHeight="1" x14ac:dyDescent="0.35">
      <c r="A14" s="29" t="s">
        <v>75</v>
      </c>
      <c r="B14" s="30">
        <v>358750</v>
      </c>
      <c r="C14" s="30">
        <v>0</v>
      </c>
      <c r="D14" s="30">
        <v>415160</v>
      </c>
      <c r="E14" s="961">
        <v>147100</v>
      </c>
      <c r="F14" s="30">
        <f>SUM(C14:E14)</f>
        <v>562260</v>
      </c>
      <c r="G14" s="92">
        <f>F14*100/F$26</f>
        <v>5.5519240073859768</v>
      </c>
      <c r="H14" s="170" t="s">
        <v>1559</v>
      </c>
      <c r="I14" s="25"/>
      <c r="J14" s="25"/>
      <c r="K14" s="25"/>
      <c r="L14" s="25"/>
      <c r="M14" s="25"/>
      <c r="N14" s="25"/>
      <c r="O14" s="25"/>
      <c r="P14" s="25"/>
      <c r="Q14" s="25"/>
    </row>
    <row r="15" spans="1:17" ht="24.95" customHeight="1" x14ac:dyDescent="0.35">
      <c r="A15" s="29" t="s">
        <v>76</v>
      </c>
      <c r="B15" s="30">
        <v>1465874</v>
      </c>
      <c r="C15" s="30">
        <v>99000</v>
      </c>
      <c r="D15" s="30">
        <v>1443070</v>
      </c>
      <c r="E15" s="961">
        <v>1520286</v>
      </c>
      <c r="F15" s="30">
        <f>SUM(C15:E15)</f>
        <v>3062356</v>
      </c>
      <c r="G15" s="92">
        <f>F15*100/F$26</f>
        <v>30.238622337641818</v>
      </c>
      <c r="H15" s="170" t="s">
        <v>1560</v>
      </c>
      <c r="I15" s="25"/>
      <c r="J15" s="25"/>
      <c r="K15" s="25"/>
      <c r="L15" s="25"/>
      <c r="M15" s="25"/>
      <c r="N15" s="25"/>
      <c r="O15" s="25"/>
      <c r="P15" s="25"/>
      <c r="Q15" s="25"/>
    </row>
    <row r="16" spans="1:17" ht="24.95" customHeight="1" x14ac:dyDescent="0.35">
      <c r="A16" s="29" t="s">
        <v>77</v>
      </c>
      <c r="B16" s="30">
        <v>1341527</v>
      </c>
      <c r="C16" s="30">
        <v>0</v>
      </c>
      <c r="D16" s="30">
        <v>2967187</v>
      </c>
      <c r="E16" s="961">
        <v>166973</v>
      </c>
      <c r="F16" s="30">
        <f>SUM(C16:E16)</f>
        <v>3134160</v>
      </c>
      <c r="G16" s="92">
        <f>F16*100/F$26</f>
        <v>30.947636586256948</v>
      </c>
      <c r="H16" s="170" t="s">
        <v>1561</v>
      </c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4.95" customHeight="1" x14ac:dyDescent="0.35">
      <c r="A17" s="29" t="s">
        <v>78</v>
      </c>
      <c r="B17" s="30">
        <v>13000</v>
      </c>
      <c r="C17" s="30">
        <v>0</v>
      </c>
      <c r="D17" s="30">
        <v>13000</v>
      </c>
      <c r="E17" s="961">
        <v>0</v>
      </c>
      <c r="F17" s="30">
        <f>SUM(C17:E17)</f>
        <v>13000</v>
      </c>
      <c r="G17" s="92">
        <f>F17*100/F$26</f>
        <v>0.12836590206669102</v>
      </c>
      <c r="H17" s="170" t="s">
        <v>1562</v>
      </c>
      <c r="I17" s="25"/>
      <c r="J17" s="25"/>
      <c r="K17" s="25"/>
      <c r="L17" s="25"/>
      <c r="M17" s="25"/>
      <c r="N17" s="25"/>
      <c r="O17" s="25"/>
      <c r="P17" s="25"/>
      <c r="Q17" s="25"/>
    </row>
    <row r="18" spans="1:17" ht="24.95" customHeight="1" x14ac:dyDescent="0.35">
      <c r="A18" s="31" t="s">
        <v>25</v>
      </c>
      <c r="B18" s="374">
        <f t="shared" ref="B18:G18" si="2">SUM(B19:B20)</f>
        <v>325049</v>
      </c>
      <c r="C18" s="374">
        <f>C19+C20</f>
        <v>0</v>
      </c>
      <c r="D18" s="374"/>
      <c r="E18" s="374">
        <f>SUM(E19:E20)</f>
        <v>986820</v>
      </c>
      <c r="F18" s="374">
        <f>SUM(F19:F20)</f>
        <v>986820</v>
      </c>
      <c r="G18" s="375">
        <f t="shared" si="2"/>
        <v>9.744156882880926</v>
      </c>
      <c r="H18" s="29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24.95" customHeight="1" x14ac:dyDescent="0.35">
      <c r="A19" s="29" t="s">
        <v>79</v>
      </c>
      <c r="B19" s="30">
        <v>325049</v>
      </c>
      <c r="C19" s="30"/>
      <c r="D19" s="30"/>
      <c r="E19" s="30">
        <v>536820</v>
      </c>
      <c r="F19" s="30">
        <f>SUM(C19:E19)</f>
        <v>536820</v>
      </c>
      <c r="G19" s="92">
        <f>F19*100/F$26</f>
        <v>5.3007218113416208</v>
      </c>
      <c r="H19" s="29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36" customHeight="1" x14ac:dyDescent="0.35">
      <c r="A20" s="139" t="s">
        <v>407</v>
      </c>
      <c r="B20" s="374">
        <v>0</v>
      </c>
      <c r="C20" s="30"/>
      <c r="D20" s="374"/>
      <c r="E20" s="374">
        <v>450000</v>
      </c>
      <c r="F20" s="30">
        <f>SUM(C20:E20)</f>
        <v>450000</v>
      </c>
      <c r="G20" s="375">
        <f>F20*100/F$26</f>
        <v>4.4434350715393043</v>
      </c>
      <c r="H20" s="29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24.95" customHeight="1" x14ac:dyDescent="0.35">
      <c r="A21" s="31" t="s">
        <v>27</v>
      </c>
      <c r="B21" s="374">
        <f t="shared" ref="B21:G22" si="3">B22</f>
        <v>208300</v>
      </c>
      <c r="C21" s="374">
        <f t="shared" si="3"/>
        <v>0</v>
      </c>
      <c r="D21" s="374">
        <v>0</v>
      </c>
      <c r="E21" s="374">
        <f t="shared" si="3"/>
        <v>0</v>
      </c>
      <c r="F21" s="374">
        <v>0</v>
      </c>
      <c r="G21" s="92">
        <f t="shared" si="3"/>
        <v>0</v>
      </c>
      <c r="H21" s="29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24.95" customHeight="1" x14ac:dyDescent="0.35">
      <c r="A22" s="29" t="s">
        <v>80</v>
      </c>
      <c r="B22" s="30">
        <v>208300</v>
      </c>
      <c r="C22" s="30">
        <v>0</v>
      </c>
      <c r="D22" s="30">
        <v>0</v>
      </c>
      <c r="E22" s="30">
        <f t="shared" si="3"/>
        <v>0</v>
      </c>
      <c r="F22" s="30">
        <v>0</v>
      </c>
      <c r="G22" s="92">
        <f>F22*100/F$26</f>
        <v>0</v>
      </c>
      <c r="H22" s="29"/>
      <c r="I22" s="25"/>
      <c r="J22" s="25"/>
      <c r="K22" s="25"/>
      <c r="L22" s="25"/>
      <c r="M22" s="25"/>
      <c r="N22" s="25"/>
      <c r="O22" s="25"/>
      <c r="P22" s="25"/>
      <c r="Q22" s="25"/>
    </row>
    <row r="23" spans="1:17" ht="24.95" customHeight="1" x14ac:dyDescent="0.35">
      <c r="A23" s="31" t="s">
        <v>28</v>
      </c>
      <c r="B23" s="30">
        <f t="shared" ref="B23:G23" si="4">B24</f>
        <v>0</v>
      </c>
      <c r="C23" s="30">
        <f t="shared" si="4"/>
        <v>4704</v>
      </c>
      <c r="D23" s="374">
        <f t="shared" si="4"/>
        <v>0</v>
      </c>
      <c r="E23" s="374">
        <f t="shared" si="4"/>
        <v>0</v>
      </c>
      <c r="F23" s="374">
        <f t="shared" si="4"/>
        <v>4704</v>
      </c>
      <c r="G23" s="92">
        <f t="shared" si="4"/>
        <v>4.64487079478242E-2</v>
      </c>
      <c r="H23" s="29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24.95" customHeight="1" x14ac:dyDescent="0.35">
      <c r="A24" s="29" t="s">
        <v>102</v>
      </c>
      <c r="B24" s="30">
        <v>0</v>
      </c>
      <c r="C24" s="30">
        <v>4704</v>
      </c>
      <c r="D24" s="30"/>
      <c r="E24" s="30">
        <v>0</v>
      </c>
      <c r="F24" s="30">
        <f>SUM(C24:E24)</f>
        <v>4704</v>
      </c>
      <c r="G24" s="92">
        <f>F24*100/F$26</f>
        <v>4.64487079478242E-2</v>
      </c>
      <c r="H24" s="29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24.95" customHeight="1" thickBot="1" x14ac:dyDescent="0.4">
      <c r="A25" s="32"/>
      <c r="B25" s="33"/>
      <c r="C25" s="33"/>
      <c r="D25" s="33"/>
      <c r="E25" s="33"/>
      <c r="F25" s="33"/>
      <c r="G25" s="33"/>
      <c r="H25" s="29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4.95" customHeight="1" x14ac:dyDescent="0.35">
      <c r="A26" s="34" t="s">
        <v>6</v>
      </c>
      <c r="B26" s="35">
        <f t="shared" ref="B26:G26" si="5">B11+B13+B18+B21+B23</f>
        <v>6286500</v>
      </c>
      <c r="C26" s="35">
        <f>C12+C15+C24</f>
        <v>2467704</v>
      </c>
      <c r="D26" s="35">
        <f>D11+D13+D18+D21+D23</f>
        <v>4838417</v>
      </c>
      <c r="E26" s="35">
        <f t="shared" si="5"/>
        <v>2821179</v>
      </c>
      <c r="F26" s="35">
        <f>F11+F13+F18+F21+F23</f>
        <v>10127300</v>
      </c>
      <c r="G26" s="35">
        <f t="shared" si="5"/>
        <v>99.999999999999986</v>
      </c>
      <c r="H26" s="36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21" x14ac:dyDescent="0.35">
      <c r="A27" s="111"/>
      <c r="B27" s="370"/>
      <c r="C27" s="111"/>
      <c r="D27" s="111"/>
      <c r="E27" s="111"/>
      <c r="F27" s="370"/>
      <c r="G27" s="111"/>
      <c r="H27" s="111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1" x14ac:dyDescent="0.35">
      <c r="B28" s="37"/>
      <c r="C28" s="37"/>
      <c r="D28" s="37"/>
      <c r="E28" s="37"/>
      <c r="F28" s="371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21" x14ac:dyDescent="0.35">
      <c r="A29" s="25"/>
      <c r="B29" s="38"/>
      <c r="C29" s="38"/>
      <c r="D29" s="38"/>
      <c r="E29" s="38"/>
      <c r="F29" s="38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1" spans="1:17" x14ac:dyDescent="0.3">
      <c r="H31" s="22" t="s">
        <v>431</v>
      </c>
    </row>
    <row r="32" spans="1:17" x14ac:dyDescent="0.3">
      <c r="H32" s="22" t="s">
        <v>431</v>
      </c>
    </row>
    <row r="33" spans="8:8" x14ac:dyDescent="0.3">
      <c r="H33" s="22" t="s">
        <v>42</v>
      </c>
    </row>
    <row r="34" spans="8:8" x14ac:dyDescent="0.3">
      <c r="H34" s="22" t="s">
        <v>431</v>
      </c>
    </row>
    <row r="35" spans="8:8" x14ac:dyDescent="0.3">
      <c r="H35" s="22" t="s">
        <v>431</v>
      </c>
    </row>
    <row r="36" spans="8:8" x14ac:dyDescent="0.3">
      <c r="H36" s="22" t="s">
        <v>431</v>
      </c>
    </row>
    <row r="37" spans="8:8" x14ac:dyDescent="0.3">
      <c r="H37" s="22" t="s">
        <v>431</v>
      </c>
    </row>
  </sheetData>
  <mergeCells count="6">
    <mergeCell ref="A2:H2"/>
    <mergeCell ref="A8:A10"/>
    <mergeCell ref="C8:F8"/>
    <mergeCell ref="G8:G10"/>
    <mergeCell ref="H8:H10"/>
    <mergeCell ref="A3:H3"/>
  </mergeCells>
  <pageMargins left="0.59055118110236227" right="0.19685039370078741" top="0.78740157480314965" bottom="0.78740157480314965" header="0.51181102362204722" footer="0.51181102362204722"/>
  <pageSetup paperSize="9" scale="75" firstPageNumber="5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view="pageLayout" topLeftCell="A10" zoomScale="115" zoomScaleNormal="120" zoomScaleSheetLayoutView="145" zoomScalePageLayoutView="115" workbookViewId="0">
      <selection activeCell="H18" sqref="H18"/>
    </sheetView>
  </sheetViews>
  <sheetFormatPr defaultColWidth="9.140625" defaultRowHeight="18.75" x14ac:dyDescent="0.3"/>
  <cols>
    <col min="1" max="1" width="36" style="22" customWidth="1"/>
    <col min="2" max="2" width="10.5703125" style="22" customWidth="1"/>
    <col min="3" max="3" width="11.140625" style="22" customWidth="1"/>
    <col min="4" max="6" width="12.85546875" style="22" customWidth="1"/>
    <col min="7" max="7" width="11.85546875" style="22" customWidth="1"/>
    <col min="8" max="8" width="37.7109375" style="22" customWidth="1"/>
    <col min="9" max="16384" width="9.140625" style="22"/>
  </cols>
  <sheetData>
    <row r="1" spans="1:17" x14ac:dyDescent="0.3">
      <c r="H1" s="23" t="s">
        <v>122</v>
      </c>
    </row>
    <row r="2" spans="1:17" x14ac:dyDescent="0.3">
      <c r="H2" s="23"/>
    </row>
    <row r="3" spans="1:17" ht="21" x14ac:dyDescent="0.35">
      <c r="A3" s="1265" t="s">
        <v>408</v>
      </c>
      <c r="B3" s="1265"/>
      <c r="C3" s="1265"/>
      <c r="D3" s="1265"/>
      <c r="E3" s="1265"/>
      <c r="F3" s="1265"/>
      <c r="G3" s="1265"/>
      <c r="H3" s="1265"/>
    </row>
    <row r="4" spans="1:17" ht="21" x14ac:dyDescent="0.35">
      <c r="A4" s="1265" t="s">
        <v>186</v>
      </c>
      <c r="B4" s="1265"/>
      <c r="C4" s="1265"/>
      <c r="D4" s="1265"/>
      <c r="E4" s="1265"/>
      <c r="F4" s="1265"/>
      <c r="G4" s="1265"/>
      <c r="H4" s="1265"/>
    </row>
    <row r="5" spans="1:17" ht="21" x14ac:dyDescent="0.35">
      <c r="A5" s="22" t="s">
        <v>291</v>
      </c>
      <c r="B5" s="26"/>
      <c r="C5" s="24"/>
      <c r="D5" s="24"/>
      <c r="E5" s="24"/>
      <c r="F5" s="24"/>
      <c r="H5" s="23"/>
      <c r="I5" s="25"/>
      <c r="J5" s="25"/>
      <c r="K5" s="25"/>
      <c r="L5" s="25"/>
      <c r="M5" s="25"/>
      <c r="N5" s="25"/>
      <c r="O5" s="25"/>
      <c r="P5" s="25"/>
      <c r="Q5" s="25"/>
    </row>
    <row r="6" spans="1:17" ht="21" x14ac:dyDescent="0.35">
      <c r="A6" s="22" t="s">
        <v>31</v>
      </c>
      <c r="B6" s="26"/>
      <c r="G6" s="26"/>
      <c r="I6" s="25"/>
      <c r="J6" s="25"/>
      <c r="K6" s="25"/>
      <c r="L6" s="25"/>
      <c r="M6" s="25"/>
      <c r="N6" s="25"/>
      <c r="O6" s="25"/>
      <c r="P6" s="25"/>
      <c r="Q6" s="25"/>
    </row>
    <row r="7" spans="1:17" ht="21" x14ac:dyDescent="0.35">
      <c r="A7" s="22" t="str">
        <f>งน.500!A6</f>
        <v>คณะมนุษยศาสตร์และสังคมศาสตร์</v>
      </c>
      <c r="B7" s="26"/>
      <c r="G7" s="26"/>
      <c r="I7" s="25"/>
      <c r="J7" s="25"/>
      <c r="K7" s="25"/>
      <c r="L7" s="25"/>
      <c r="M7" s="25"/>
      <c r="N7" s="25"/>
      <c r="O7" s="25"/>
      <c r="P7" s="25"/>
      <c r="Q7" s="25"/>
    </row>
    <row r="8" spans="1:17" ht="21" x14ac:dyDescent="0.35">
      <c r="B8" s="26"/>
      <c r="G8" s="26"/>
      <c r="I8" s="25"/>
      <c r="J8" s="25"/>
      <c r="K8" s="25"/>
      <c r="L8" s="25"/>
      <c r="M8" s="25"/>
      <c r="N8" s="25"/>
      <c r="O8" s="25"/>
      <c r="P8" s="25"/>
      <c r="Q8" s="25"/>
    </row>
    <row r="9" spans="1:17" ht="44.25" customHeight="1" x14ac:dyDescent="0.35">
      <c r="A9" s="1263" t="s">
        <v>70</v>
      </c>
      <c r="B9" s="45" t="s">
        <v>17</v>
      </c>
      <c r="C9" s="1271" t="s">
        <v>418</v>
      </c>
      <c r="D9" s="1272"/>
      <c r="E9" s="1272"/>
      <c r="F9" s="1273"/>
      <c r="G9" s="1274" t="s">
        <v>18</v>
      </c>
      <c r="H9" s="1263" t="s">
        <v>5</v>
      </c>
      <c r="I9" s="25"/>
      <c r="J9" s="25"/>
      <c r="K9" s="25"/>
      <c r="L9" s="25"/>
      <c r="M9" s="25"/>
      <c r="N9" s="25"/>
      <c r="O9" s="25"/>
      <c r="P9" s="25"/>
      <c r="Q9" s="25"/>
    </row>
    <row r="10" spans="1:17" ht="21" x14ac:dyDescent="0.35">
      <c r="A10" s="1266"/>
      <c r="B10" s="46" t="s">
        <v>113</v>
      </c>
      <c r="C10" s="46" t="s">
        <v>114</v>
      </c>
      <c r="D10" s="46" t="s">
        <v>115</v>
      </c>
      <c r="E10" s="46" t="s">
        <v>116</v>
      </c>
      <c r="F10" s="46" t="s">
        <v>20</v>
      </c>
      <c r="G10" s="1274"/>
      <c r="H10" s="1266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21" x14ac:dyDescent="0.35">
      <c r="A11" s="36"/>
      <c r="B11" s="47" t="s">
        <v>188</v>
      </c>
      <c r="C11" s="47" t="s">
        <v>117</v>
      </c>
      <c r="D11" s="47" t="s">
        <v>118</v>
      </c>
      <c r="E11" s="47" t="s">
        <v>119</v>
      </c>
      <c r="F11" s="47"/>
      <c r="G11" s="1274"/>
      <c r="H11" s="36"/>
      <c r="I11" s="38"/>
      <c r="J11" s="25"/>
      <c r="K11" s="25"/>
      <c r="L11" s="25"/>
      <c r="M11" s="25"/>
      <c r="N11" s="25"/>
      <c r="O11" s="25"/>
      <c r="P11" s="25"/>
      <c r="Q11" s="25"/>
    </row>
    <row r="12" spans="1:17" ht="24.95" customHeight="1" x14ac:dyDescent="0.35">
      <c r="A12" s="750" t="s">
        <v>289</v>
      </c>
      <c r="B12" s="427">
        <f t="shared" ref="B12:E12" si="0">B13</f>
        <v>2682000</v>
      </c>
      <c r="C12" s="427">
        <f>C13</f>
        <v>2467704</v>
      </c>
      <c r="D12" s="427"/>
      <c r="E12" s="427">
        <f t="shared" si="0"/>
        <v>0</v>
      </c>
      <c r="F12" s="427">
        <f>F13</f>
        <v>2467704</v>
      </c>
      <c r="G12" s="428">
        <f>G13</f>
        <v>24.366849999506286</v>
      </c>
      <c r="H12" s="66" t="s">
        <v>429</v>
      </c>
      <c r="I12" s="38"/>
      <c r="J12" s="25"/>
      <c r="K12" s="25"/>
      <c r="L12" s="25"/>
      <c r="M12" s="25"/>
      <c r="N12" s="25"/>
      <c r="O12" s="25"/>
      <c r="P12" s="25"/>
      <c r="Q12" s="25"/>
    </row>
    <row r="13" spans="1:17" ht="24.75" customHeight="1" x14ac:dyDescent="0.35">
      <c r="A13" s="751" t="s">
        <v>148</v>
      </c>
      <c r="B13" s="429">
        <v>2682000</v>
      </c>
      <c r="C13" s="429">
        <v>2467704</v>
      </c>
      <c r="D13" s="429"/>
      <c r="E13" s="429">
        <v>0</v>
      </c>
      <c r="F13" s="429">
        <f>SUM(C13:E13)</f>
        <v>2467704</v>
      </c>
      <c r="G13" s="430">
        <f>F13*100/F$22</f>
        <v>24.366849999506286</v>
      </c>
      <c r="H13" s="29" t="s">
        <v>430</v>
      </c>
      <c r="I13" s="38"/>
      <c r="J13" s="25"/>
      <c r="K13" s="25"/>
      <c r="L13" s="25"/>
      <c r="M13" s="25"/>
      <c r="N13" s="25"/>
      <c r="O13" s="25"/>
      <c r="P13" s="25"/>
      <c r="Q13" s="25"/>
    </row>
    <row r="14" spans="1:17" ht="45" customHeight="1" x14ac:dyDescent="0.35">
      <c r="A14" s="750" t="s">
        <v>285</v>
      </c>
      <c r="B14" s="427">
        <f>SUM(B15:B17)</f>
        <v>3366235</v>
      </c>
      <c r="C14" s="427">
        <v>0</v>
      </c>
      <c r="D14" s="427">
        <f>SUM(D15:D17)</f>
        <v>4802232</v>
      </c>
      <c r="E14" s="963">
        <f>SUM(E15:E17)</f>
        <v>2782979</v>
      </c>
      <c r="F14" s="427">
        <f>SUM(F15:F17)</f>
        <v>7585211</v>
      </c>
      <c r="G14" s="428">
        <f>SUM(G15:G17)</f>
        <v>74.898650183168272</v>
      </c>
      <c r="H14" s="1268" t="s">
        <v>432</v>
      </c>
      <c r="I14" s="25"/>
      <c r="J14" s="25"/>
      <c r="K14" s="25"/>
      <c r="L14" s="25"/>
      <c r="M14" s="25"/>
      <c r="N14" s="25"/>
      <c r="O14" s="25"/>
      <c r="P14" s="25"/>
      <c r="Q14" s="25"/>
    </row>
    <row r="15" spans="1:17" ht="24.95" customHeight="1" x14ac:dyDescent="0.35">
      <c r="A15" s="752" t="s">
        <v>1712</v>
      </c>
      <c r="B15" s="431">
        <v>3337165</v>
      </c>
      <c r="C15" s="431">
        <v>0</v>
      </c>
      <c r="D15" s="431">
        <v>4787232</v>
      </c>
      <c r="E15" s="964">
        <v>2640695</v>
      </c>
      <c r="F15" s="431">
        <f>SUM(C15:E15)</f>
        <v>7427927</v>
      </c>
      <c r="G15" s="432">
        <f>F15*100/F$22</f>
        <v>73.345580756963855</v>
      </c>
      <c r="H15" s="1269"/>
      <c r="I15" s="25"/>
      <c r="J15" s="25"/>
      <c r="K15" s="25"/>
      <c r="L15" s="25"/>
      <c r="M15" s="25"/>
      <c r="N15" s="25"/>
      <c r="O15" s="25"/>
      <c r="P15" s="25"/>
      <c r="Q15" s="25"/>
    </row>
    <row r="16" spans="1:17" ht="24.95" customHeight="1" x14ac:dyDescent="0.35">
      <c r="A16" s="753" t="s">
        <v>1713</v>
      </c>
      <c r="B16" s="429"/>
      <c r="C16" s="429"/>
      <c r="D16" s="429"/>
      <c r="E16" s="965"/>
      <c r="F16" s="429"/>
      <c r="G16" s="430"/>
      <c r="H16" s="1269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4.95" customHeight="1" x14ac:dyDescent="0.3">
      <c r="A17" s="754" t="s">
        <v>2258</v>
      </c>
      <c r="B17" s="433">
        <v>29070</v>
      </c>
      <c r="C17" s="433">
        <v>0</v>
      </c>
      <c r="D17" s="433">
        <v>15000</v>
      </c>
      <c r="E17" s="966">
        <v>142284</v>
      </c>
      <c r="F17" s="433">
        <f>SUM(C17:E17)</f>
        <v>157284</v>
      </c>
      <c r="G17" s="434">
        <f>F17*100/F$22</f>
        <v>1.5530694262044178</v>
      </c>
      <c r="H17" s="1270"/>
    </row>
    <row r="18" spans="1:17" ht="33" customHeight="1" x14ac:dyDescent="0.3">
      <c r="A18" s="750" t="s">
        <v>1896</v>
      </c>
      <c r="B18" s="427">
        <v>208300</v>
      </c>
      <c r="C18" s="808">
        <v>0</v>
      </c>
      <c r="D18" s="808">
        <v>0</v>
      </c>
      <c r="E18" s="809">
        <v>0</v>
      </c>
      <c r="F18" s="429">
        <v>0</v>
      </c>
      <c r="G18" s="430">
        <v>0</v>
      </c>
      <c r="H18" s="739"/>
    </row>
    <row r="19" spans="1:17" ht="38.25" customHeight="1" x14ac:dyDescent="0.3">
      <c r="A19" s="780" t="s">
        <v>146</v>
      </c>
      <c r="B19" s="808">
        <v>208300</v>
      </c>
      <c r="C19" s="433">
        <v>0</v>
      </c>
      <c r="D19" s="433">
        <v>0</v>
      </c>
      <c r="E19" s="808">
        <v>0</v>
      </c>
      <c r="F19" s="429">
        <v>0</v>
      </c>
      <c r="G19" s="430">
        <v>0</v>
      </c>
      <c r="H19" s="739"/>
    </row>
    <row r="20" spans="1:17" ht="47.25" customHeight="1" x14ac:dyDescent="0.35">
      <c r="A20" s="750" t="s">
        <v>2241</v>
      </c>
      <c r="B20" s="435">
        <f t="shared" ref="B20" si="1">SUM(B21:B21)</f>
        <v>29965</v>
      </c>
      <c r="C20" s="747">
        <v>0</v>
      </c>
      <c r="D20" s="435">
        <f>D21</f>
        <v>36185</v>
      </c>
      <c r="E20" s="745">
        <f>E21</f>
        <v>38200</v>
      </c>
      <c r="F20" s="427">
        <v>74385</v>
      </c>
      <c r="G20" s="428">
        <f>F20*100/F$22</f>
        <v>0.73449981732544711</v>
      </c>
      <c r="H20" s="29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45" customHeight="1" x14ac:dyDescent="0.3">
      <c r="A21" s="755" t="s">
        <v>145</v>
      </c>
      <c r="B21" s="436">
        <v>29965</v>
      </c>
      <c r="C21" s="748"/>
      <c r="D21" s="436">
        <v>36185</v>
      </c>
      <c r="E21" s="746">
        <v>38200</v>
      </c>
      <c r="F21" s="437">
        <f>SUM(D21+E21)</f>
        <v>74385</v>
      </c>
      <c r="G21" s="434">
        <v>0.73</v>
      </c>
      <c r="H21" s="29"/>
    </row>
    <row r="22" spans="1:17" ht="24.95" customHeight="1" thickBot="1" x14ac:dyDescent="0.35">
      <c r="A22" s="21" t="s">
        <v>6</v>
      </c>
      <c r="B22" s="749">
        <f>B12+B14+B18+B20</f>
        <v>6286500</v>
      </c>
      <c r="C22" s="749">
        <f>C12+C14+C20</f>
        <v>2467704</v>
      </c>
      <c r="D22" s="749">
        <f>D12+D14+D20</f>
        <v>4838417</v>
      </c>
      <c r="E22" s="749">
        <f>E12+E14+E20</f>
        <v>2821179</v>
      </c>
      <c r="F22" s="749">
        <f>F12+F14+F20</f>
        <v>10127300</v>
      </c>
      <c r="G22" s="749">
        <f>G12+G14+G20</f>
        <v>100</v>
      </c>
      <c r="H22" s="959"/>
    </row>
    <row r="23" spans="1:17" ht="19.5" thickTop="1" x14ac:dyDescent="0.3"/>
  </sheetData>
  <mergeCells count="7">
    <mergeCell ref="H14:H17"/>
    <mergeCell ref="A3:H3"/>
    <mergeCell ref="A9:A10"/>
    <mergeCell ref="C9:F9"/>
    <mergeCell ref="G9:G11"/>
    <mergeCell ref="H9:H10"/>
    <mergeCell ref="A4:H4"/>
  </mergeCells>
  <pageMargins left="0.70866141732283472" right="0.55118110236220474" top="0.82677165354330717" bottom="0.39370078740157483" header="0.35433070866141736" footer="0.51181102362204722"/>
  <pageSetup paperSize="9" scale="66" firstPageNumber="6" fitToHeight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view="pageBreakPreview" zoomScaleNormal="100" zoomScaleSheetLayoutView="100" workbookViewId="0">
      <selection activeCell="J20" sqref="J20"/>
    </sheetView>
  </sheetViews>
  <sheetFormatPr defaultColWidth="9.140625" defaultRowHeight="18.75" x14ac:dyDescent="0.3"/>
  <cols>
    <col min="1" max="1" width="3.140625" style="22" customWidth="1"/>
    <col min="2" max="2" width="51.42578125" style="22" customWidth="1"/>
    <col min="3" max="6" width="11.28515625" style="22" customWidth="1"/>
    <col min="7" max="7" width="13.28515625" style="22" customWidth="1"/>
    <col min="8" max="8" width="13.85546875" style="22" customWidth="1"/>
    <col min="9" max="9" width="10.7109375" style="22" customWidth="1"/>
    <col min="10" max="10" width="11" style="919" bestFit="1" customWidth="1"/>
    <col min="11" max="12" width="13.7109375" style="22" bestFit="1" customWidth="1"/>
    <col min="13" max="13" width="12.140625" style="22" bestFit="1" customWidth="1"/>
    <col min="14" max="16384" width="9.140625" style="22"/>
  </cols>
  <sheetData>
    <row r="1" spans="1:14" ht="21" x14ac:dyDescent="0.35">
      <c r="H1" s="40"/>
      <c r="L1" s="1256" t="s">
        <v>123</v>
      </c>
      <c r="M1" s="1256"/>
      <c r="N1" s="1256"/>
    </row>
    <row r="2" spans="1:14" x14ac:dyDescent="0.3">
      <c r="A2" s="1277" t="s">
        <v>410</v>
      </c>
      <c r="B2" s="1277"/>
      <c r="C2" s="1277"/>
      <c r="D2" s="1277"/>
      <c r="E2" s="1277"/>
      <c r="F2" s="1277"/>
      <c r="G2" s="1277"/>
      <c r="H2" s="1277"/>
      <c r="I2" s="1277"/>
      <c r="J2" s="1277"/>
      <c r="K2" s="1277"/>
      <c r="L2" s="1277"/>
      <c r="M2" s="1277"/>
      <c r="N2" s="1277"/>
    </row>
    <row r="3" spans="1:14" x14ac:dyDescent="0.3">
      <c r="A3" s="1277" t="s">
        <v>103</v>
      </c>
      <c r="B3" s="1277"/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</row>
    <row r="4" spans="1:14" x14ac:dyDescent="0.3">
      <c r="A4" s="24" t="s">
        <v>291</v>
      </c>
      <c r="B4" s="24"/>
      <c r="C4" s="41" t="s">
        <v>21</v>
      </c>
      <c r="D4" s="41"/>
      <c r="E4" s="41"/>
      <c r="F4" s="41"/>
      <c r="G4" s="41"/>
      <c r="H4" s="24"/>
      <c r="I4" s="24"/>
      <c r="J4" s="920"/>
    </row>
    <row r="5" spans="1:14" x14ac:dyDescent="0.3">
      <c r="A5" s="22" t="s">
        <v>31</v>
      </c>
      <c r="C5" s="26"/>
      <c r="D5" s="26"/>
      <c r="E5" s="26"/>
      <c r="F5" s="26"/>
      <c r="H5" s="26"/>
      <c r="I5" s="26"/>
    </row>
    <row r="6" spans="1:14" x14ac:dyDescent="0.3">
      <c r="A6" s="22" t="s">
        <v>154</v>
      </c>
      <c r="C6" s="26"/>
      <c r="D6" s="26"/>
      <c r="E6" s="26"/>
      <c r="F6" s="26"/>
      <c r="H6" s="26"/>
      <c r="I6" s="26"/>
    </row>
    <row r="7" spans="1:14" ht="21.75" customHeight="1" x14ac:dyDescent="0.3">
      <c r="A7" s="1278" t="s">
        <v>91</v>
      </c>
      <c r="B7" s="1279"/>
      <c r="C7" s="45" t="s">
        <v>22</v>
      </c>
      <c r="D7" s="1260" t="s">
        <v>23</v>
      </c>
      <c r="E7" s="1267"/>
      <c r="F7" s="1267"/>
      <c r="G7" s="1267"/>
      <c r="H7" s="1261"/>
      <c r="I7" s="1262" t="s">
        <v>25</v>
      </c>
      <c r="J7" s="1262"/>
      <c r="K7" s="1263" t="s">
        <v>4</v>
      </c>
      <c r="L7" s="1263" t="s">
        <v>1</v>
      </c>
      <c r="M7" s="1263" t="s">
        <v>6</v>
      </c>
      <c r="N7" s="1258" t="s">
        <v>32</v>
      </c>
    </row>
    <row r="8" spans="1:14" ht="56.25" x14ac:dyDescent="0.3">
      <c r="A8" s="1280"/>
      <c r="B8" s="1281"/>
      <c r="C8" s="892" t="s">
        <v>121</v>
      </c>
      <c r="D8" s="921" t="s">
        <v>130</v>
      </c>
      <c r="E8" s="921" t="s">
        <v>131</v>
      </c>
      <c r="F8" s="921" t="s">
        <v>132</v>
      </c>
      <c r="G8" s="43" t="s">
        <v>71</v>
      </c>
      <c r="H8" s="892" t="s">
        <v>24</v>
      </c>
      <c r="I8" s="892" t="s">
        <v>3</v>
      </c>
      <c r="J8" s="922" t="s">
        <v>26</v>
      </c>
      <c r="K8" s="1264"/>
      <c r="L8" s="1264"/>
      <c r="M8" s="1264"/>
      <c r="N8" s="1259"/>
    </row>
    <row r="9" spans="1:14" x14ac:dyDescent="0.3">
      <c r="A9" s="923" t="s">
        <v>289</v>
      </c>
      <c r="B9" s="924"/>
      <c r="C9" s="925">
        <f>C10</f>
        <v>2364000</v>
      </c>
      <c r="D9" s="925">
        <f t="shared" ref="D9:M11" si="0">D10</f>
        <v>0</v>
      </c>
      <c r="E9" s="925">
        <f t="shared" si="0"/>
        <v>99000</v>
      </c>
      <c r="F9" s="925">
        <f t="shared" si="0"/>
        <v>0</v>
      </c>
      <c r="G9" s="925">
        <f>G10</f>
        <v>99000</v>
      </c>
      <c r="H9" s="925">
        <f t="shared" si="0"/>
        <v>0</v>
      </c>
      <c r="I9" s="925">
        <f t="shared" si="0"/>
        <v>0</v>
      </c>
      <c r="J9" s="926">
        <f t="shared" si="0"/>
        <v>0</v>
      </c>
      <c r="K9" s="925">
        <f t="shared" si="0"/>
        <v>0</v>
      </c>
      <c r="L9" s="925">
        <f t="shared" si="0"/>
        <v>4704</v>
      </c>
      <c r="M9" s="925">
        <f t="shared" si="0"/>
        <v>2467704</v>
      </c>
      <c r="N9" s="927"/>
    </row>
    <row r="10" spans="1:14" x14ac:dyDescent="0.3">
      <c r="A10" s="1282" t="s">
        <v>2071</v>
      </c>
      <c r="B10" s="1283"/>
      <c r="C10" s="925">
        <f>C11</f>
        <v>2364000</v>
      </c>
      <c r="D10" s="925">
        <f t="shared" si="0"/>
        <v>0</v>
      </c>
      <c r="E10" s="925">
        <f t="shared" si="0"/>
        <v>99000</v>
      </c>
      <c r="F10" s="925">
        <f t="shared" si="0"/>
        <v>0</v>
      </c>
      <c r="G10" s="925">
        <f>G11</f>
        <v>99000</v>
      </c>
      <c r="H10" s="925">
        <f t="shared" si="0"/>
        <v>0</v>
      </c>
      <c r="I10" s="925">
        <f t="shared" si="0"/>
        <v>0</v>
      </c>
      <c r="J10" s="926">
        <f t="shared" si="0"/>
        <v>0</v>
      </c>
      <c r="K10" s="925">
        <f t="shared" si="0"/>
        <v>0</v>
      </c>
      <c r="L10" s="925">
        <f t="shared" si="0"/>
        <v>4704</v>
      </c>
      <c r="M10" s="925">
        <f t="shared" si="0"/>
        <v>2467704</v>
      </c>
      <c r="N10" s="927"/>
    </row>
    <row r="11" spans="1:14" x14ac:dyDescent="0.3">
      <c r="A11" s="1284" t="s">
        <v>2072</v>
      </c>
      <c r="B11" s="1285"/>
      <c r="C11" s="1104">
        <f>C12</f>
        <v>2364000</v>
      </c>
      <c r="D11" s="1104">
        <f>D12</f>
        <v>0</v>
      </c>
      <c r="E11" s="1104">
        <f t="shared" si="0"/>
        <v>99000</v>
      </c>
      <c r="F11" s="1104">
        <f t="shared" si="0"/>
        <v>0</v>
      </c>
      <c r="G11" s="1104">
        <v>99000</v>
      </c>
      <c r="H11" s="928">
        <f t="shared" si="0"/>
        <v>0</v>
      </c>
      <c r="I11" s="928">
        <f t="shared" si="0"/>
        <v>0</v>
      </c>
      <c r="J11" s="929">
        <f t="shared" si="0"/>
        <v>0</v>
      </c>
      <c r="K11" s="928">
        <f t="shared" si="0"/>
        <v>0</v>
      </c>
      <c r="L11" s="1104">
        <f t="shared" si="0"/>
        <v>4704</v>
      </c>
      <c r="M11" s="1104">
        <f>M12</f>
        <v>2467704</v>
      </c>
      <c r="N11" s="930"/>
    </row>
    <row r="12" spans="1:14" s="49" customFormat="1" ht="37.5" x14ac:dyDescent="0.3">
      <c r="A12" s="931"/>
      <c r="B12" s="932" t="s">
        <v>2073</v>
      </c>
      <c r="C12" s="1098">
        <v>2364000</v>
      </c>
      <c r="D12" s="1098"/>
      <c r="E12" s="1098">
        <v>99000</v>
      </c>
      <c r="F12" s="933"/>
      <c r="G12" s="933">
        <v>99000</v>
      </c>
      <c r="H12" s="933"/>
      <c r="I12" s="933"/>
      <c r="J12" s="934"/>
      <c r="K12" s="935"/>
      <c r="L12" s="1105">
        <v>4704</v>
      </c>
      <c r="M12" s="1103">
        <f>C12+E12+L12</f>
        <v>2467704</v>
      </c>
      <c r="N12" s="935"/>
    </row>
    <row r="13" spans="1:14" s="91" customFormat="1" x14ac:dyDescent="0.3">
      <c r="A13" s="937" t="s">
        <v>285</v>
      </c>
      <c r="B13" s="938"/>
      <c r="C13" s="939"/>
      <c r="D13" s="939">
        <f>D14+D24</f>
        <v>562260</v>
      </c>
      <c r="E13" s="939">
        <f>E14+E24</f>
        <v>2926656</v>
      </c>
      <c r="F13" s="939">
        <f>F14+F24</f>
        <v>3096475</v>
      </c>
      <c r="G13" s="939">
        <f>G14+G24</f>
        <v>6585391</v>
      </c>
      <c r="H13" s="939">
        <f>H23</f>
        <v>13000</v>
      </c>
      <c r="I13" s="939">
        <f>I22</f>
        <v>536820</v>
      </c>
      <c r="J13" s="940">
        <f>J22</f>
        <v>450000</v>
      </c>
      <c r="K13" s="939">
        <f ca="1">K14+K24</f>
        <v>0</v>
      </c>
      <c r="L13" s="939">
        <f ca="1">L14+L24</f>
        <v>0</v>
      </c>
      <c r="M13" s="939">
        <f>M14+M24</f>
        <v>7585211</v>
      </c>
      <c r="N13" s="941"/>
    </row>
    <row r="14" spans="1:14" s="91" customFormat="1" x14ac:dyDescent="0.3">
      <c r="A14" s="942" t="s">
        <v>287</v>
      </c>
      <c r="B14" s="923"/>
      <c r="C14" s="943"/>
      <c r="D14" s="943">
        <f>D15+D19</f>
        <v>540660</v>
      </c>
      <c r="E14" s="943">
        <f>E15+E19</f>
        <v>2824116</v>
      </c>
      <c r="F14" s="943">
        <f>F15+F19</f>
        <v>3063331</v>
      </c>
      <c r="G14" s="943">
        <f>G15+G19</f>
        <v>6428107</v>
      </c>
      <c r="H14" s="943">
        <f>H23</f>
        <v>13000</v>
      </c>
      <c r="I14" s="943">
        <f>I22</f>
        <v>536820</v>
      </c>
      <c r="J14" s="944">
        <f>J22</f>
        <v>450000</v>
      </c>
      <c r="K14" s="943">
        <f ca="1">#REF!+K15+K19</f>
        <v>0</v>
      </c>
      <c r="L14" s="943">
        <f ca="1">#REF!+L15+L19</f>
        <v>0</v>
      </c>
      <c r="M14" s="943">
        <f>M15+M19</f>
        <v>7427927</v>
      </c>
      <c r="N14" s="941"/>
    </row>
    <row r="15" spans="1:14" s="49" customFormat="1" ht="18.75" customHeight="1" x14ac:dyDescent="0.3">
      <c r="A15" s="1284" t="s">
        <v>2259</v>
      </c>
      <c r="B15" s="1285"/>
      <c r="C15" s="948">
        <f t="shared" ref="C15:M15" si="1">SUM(C16:C18)</f>
        <v>0</v>
      </c>
      <c r="D15" s="948">
        <f t="shared" si="1"/>
        <v>320200</v>
      </c>
      <c r="E15" s="948">
        <f t="shared" si="1"/>
        <v>2088416</v>
      </c>
      <c r="F15" s="948">
        <f t="shared" si="1"/>
        <v>2119241</v>
      </c>
      <c r="G15" s="948">
        <f t="shared" si="1"/>
        <v>4527857</v>
      </c>
      <c r="H15" s="948">
        <f t="shared" si="1"/>
        <v>0</v>
      </c>
      <c r="I15" s="948">
        <f>SUM(I16:I18)</f>
        <v>0</v>
      </c>
      <c r="J15" s="949">
        <f t="shared" si="1"/>
        <v>0</v>
      </c>
      <c r="K15" s="948">
        <f t="shared" si="1"/>
        <v>0</v>
      </c>
      <c r="L15" s="948">
        <f t="shared" si="1"/>
        <v>0</v>
      </c>
      <c r="M15" s="948">
        <f t="shared" si="1"/>
        <v>4527857</v>
      </c>
      <c r="N15" s="935"/>
    </row>
    <row r="16" spans="1:14" s="49" customFormat="1" ht="37.5" x14ac:dyDescent="0.3">
      <c r="A16" s="1079"/>
      <c r="B16" s="947" t="s">
        <v>2250</v>
      </c>
      <c r="C16" s="933"/>
      <c r="D16" s="1098">
        <v>206900</v>
      </c>
      <c r="E16" s="1098">
        <v>1868716</v>
      </c>
      <c r="F16" s="1098">
        <v>2057923</v>
      </c>
      <c r="G16" s="1098">
        <f t="shared" ref="G16" si="2">SUM(D16:F16)</f>
        <v>4133539</v>
      </c>
      <c r="H16" s="933"/>
      <c r="I16" s="933"/>
      <c r="J16" s="934"/>
      <c r="K16" s="935"/>
      <c r="L16" s="935"/>
      <c r="M16" s="1102">
        <f t="shared" ref="M16" si="3">C16+G16+H16+I16+J16+K16+L16</f>
        <v>4133539</v>
      </c>
      <c r="N16" s="935"/>
    </row>
    <row r="17" spans="1:14" s="49" customFormat="1" ht="37.5" x14ac:dyDescent="0.3">
      <c r="A17" s="950"/>
      <c r="B17" s="947" t="s">
        <v>2075</v>
      </c>
      <c r="C17" s="933"/>
      <c r="D17" s="1098">
        <v>58500</v>
      </c>
      <c r="E17" s="1098">
        <v>70600</v>
      </c>
      <c r="F17" s="1098">
        <v>57518</v>
      </c>
      <c r="G17" s="1098">
        <f>SUM(D17:F17)</f>
        <v>186618</v>
      </c>
      <c r="H17" s="933"/>
      <c r="I17" s="933"/>
      <c r="J17" s="934"/>
      <c r="K17" s="935"/>
      <c r="L17" s="935"/>
      <c r="M17" s="1102">
        <f>C17+G17+H17+I17+J17+K17+L17</f>
        <v>186618</v>
      </c>
      <c r="N17" s="935"/>
    </row>
    <row r="18" spans="1:14" s="49" customFormat="1" x14ac:dyDescent="0.3">
      <c r="A18" s="931"/>
      <c r="B18" s="952" t="s">
        <v>2076</v>
      </c>
      <c r="C18" s="933"/>
      <c r="D18" s="933">
        <v>54800</v>
      </c>
      <c r="E18" s="933">
        <v>149100</v>
      </c>
      <c r="F18" s="933">
        <v>3800</v>
      </c>
      <c r="G18" s="933">
        <f>SUM(D18:F18)</f>
        <v>207700</v>
      </c>
      <c r="H18" s="933"/>
      <c r="I18" s="933"/>
      <c r="J18" s="934"/>
      <c r="K18" s="935"/>
      <c r="L18" s="935"/>
      <c r="M18" s="951">
        <f>C18+G18+H18+I18+J18+K18+L18</f>
        <v>207700</v>
      </c>
      <c r="N18" s="935"/>
    </row>
    <row r="19" spans="1:14" s="49" customFormat="1" ht="18.75" customHeight="1" x14ac:dyDescent="0.3">
      <c r="A19" s="1284" t="s">
        <v>2072</v>
      </c>
      <c r="B19" s="1285"/>
      <c r="C19" s="948">
        <f ca="1">SUM(C18:C23)</f>
        <v>0</v>
      </c>
      <c r="D19" s="948">
        <f>SUM(D20:D23)</f>
        <v>220460</v>
      </c>
      <c r="E19" s="948">
        <f>SUM(E20:E23)</f>
        <v>735700</v>
      </c>
      <c r="F19" s="948">
        <f>SUM(F20:F23)</f>
        <v>944090</v>
      </c>
      <c r="G19" s="948">
        <f>SUM(G20:G23)</f>
        <v>1900250</v>
      </c>
      <c r="H19" s="948">
        <f>SUM(H23)</f>
        <v>13000</v>
      </c>
      <c r="I19" s="948">
        <f>SUM(I22)</f>
        <v>536820</v>
      </c>
      <c r="J19" s="949">
        <f>SUM(J22)</f>
        <v>450000</v>
      </c>
      <c r="K19" s="948">
        <f ca="1">SUM(K18:K23)</f>
        <v>0</v>
      </c>
      <c r="L19" s="948">
        <f ca="1">SUM(L18:L23)</f>
        <v>0</v>
      </c>
      <c r="M19" s="948">
        <f>SUM(M20:M23)</f>
        <v>2900070</v>
      </c>
      <c r="N19" s="935"/>
    </row>
    <row r="20" spans="1:14" s="49" customFormat="1" x14ac:dyDescent="0.3">
      <c r="A20" s="931"/>
      <c r="B20" s="952" t="s">
        <v>2077</v>
      </c>
      <c r="C20" s="933"/>
      <c r="D20" s="1098">
        <v>3600</v>
      </c>
      <c r="E20" s="1098">
        <v>10000</v>
      </c>
      <c r="F20" s="1098">
        <v>16400</v>
      </c>
      <c r="G20" s="1098">
        <f t="shared" ref="G20:G23" si="4">SUM(D20:F20)</f>
        <v>30000</v>
      </c>
      <c r="H20" s="933"/>
      <c r="I20" s="933"/>
      <c r="J20" s="934"/>
      <c r="K20" s="935"/>
      <c r="L20" s="935"/>
      <c r="M20" s="1102">
        <f t="shared" ref="M20:M23" si="5">C20+G20+H20+I20+J20+K20+L20</f>
        <v>30000</v>
      </c>
      <c r="N20" s="935"/>
    </row>
    <row r="21" spans="1:14" s="49" customFormat="1" ht="21.75" customHeight="1" x14ac:dyDescent="0.3">
      <c r="A21" s="931"/>
      <c r="B21" s="952" t="s">
        <v>2078</v>
      </c>
      <c r="C21" s="933"/>
      <c r="D21" s="1098">
        <v>12000</v>
      </c>
      <c r="E21" s="1098">
        <v>237200</v>
      </c>
      <c r="F21" s="1098">
        <v>8800</v>
      </c>
      <c r="G21" s="1098">
        <f t="shared" si="4"/>
        <v>258000</v>
      </c>
      <c r="H21" s="933"/>
      <c r="I21" s="933"/>
      <c r="J21" s="934"/>
      <c r="K21" s="935"/>
      <c r="L21" s="935"/>
      <c r="M21" s="1102">
        <f t="shared" si="5"/>
        <v>258000</v>
      </c>
      <c r="N21" s="935"/>
    </row>
    <row r="22" spans="1:14" s="49" customFormat="1" ht="37.5" x14ac:dyDescent="0.3">
      <c r="A22" s="931"/>
      <c r="B22" s="953" t="s">
        <v>2079</v>
      </c>
      <c r="C22" s="933"/>
      <c r="D22" s="933"/>
      <c r="E22" s="933"/>
      <c r="F22" s="933"/>
      <c r="G22" s="933">
        <f t="shared" si="4"/>
        <v>0</v>
      </c>
      <c r="H22" s="933"/>
      <c r="I22" s="933">
        <v>536820</v>
      </c>
      <c r="J22" s="934">
        <v>450000</v>
      </c>
      <c r="K22" s="935"/>
      <c r="L22" s="935"/>
      <c r="M22" s="951">
        <f t="shared" si="5"/>
        <v>986820</v>
      </c>
      <c r="N22" s="935"/>
    </row>
    <row r="23" spans="1:14" s="49" customFormat="1" ht="38.25" customHeight="1" x14ac:dyDescent="0.3">
      <c r="A23" s="931"/>
      <c r="B23" s="953" t="s">
        <v>2080</v>
      </c>
      <c r="C23" s="933"/>
      <c r="D23" s="933">
        <v>204860</v>
      </c>
      <c r="E23" s="933">
        <v>488500</v>
      </c>
      <c r="F23" s="933">
        <v>918890</v>
      </c>
      <c r="G23" s="933">
        <f t="shared" si="4"/>
        <v>1612250</v>
      </c>
      <c r="H23" s="933">
        <v>13000</v>
      </c>
      <c r="I23" s="933"/>
      <c r="J23" s="934"/>
      <c r="K23" s="935"/>
      <c r="L23" s="935"/>
      <c r="M23" s="951">
        <f t="shared" si="5"/>
        <v>1625250</v>
      </c>
      <c r="N23" s="935"/>
    </row>
    <row r="24" spans="1:14" x14ac:dyDescent="0.3">
      <c r="A24" s="954" t="s">
        <v>2081</v>
      </c>
      <c r="B24" s="954"/>
      <c r="C24" s="955">
        <f>C25</f>
        <v>0</v>
      </c>
      <c r="D24" s="955">
        <f>D25</f>
        <v>21600</v>
      </c>
      <c r="E24" s="955">
        <f t="shared" ref="E24:M24" si="6">E25</f>
        <v>102540</v>
      </c>
      <c r="F24" s="955">
        <f t="shared" si="6"/>
        <v>33144</v>
      </c>
      <c r="G24" s="955">
        <f t="shared" si="6"/>
        <v>157284</v>
      </c>
      <c r="H24" s="955">
        <f t="shared" si="6"/>
        <v>0</v>
      </c>
      <c r="I24" s="955">
        <f t="shared" si="6"/>
        <v>0</v>
      </c>
      <c r="J24" s="956">
        <f t="shared" si="6"/>
        <v>0</v>
      </c>
      <c r="K24" s="955">
        <f t="shared" si="6"/>
        <v>0</v>
      </c>
      <c r="L24" s="955">
        <f t="shared" si="6"/>
        <v>0</v>
      </c>
      <c r="M24" s="955">
        <f t="shared" si="6"/>
        <v>157284</v>
      </c>
      <c r="N24" s="927"/>
    </row>
    <row r="25" spans="1:14" ht="18.75" customHeight="1" x14ac:dyDescent="0.3">
      <c r="A25" s="1284" t="s">
        <v>2074</v>
      </c>
      <c r="B25" s="1285"/>
      <c r="C25" s="933">
        <f>SUM(C26:C26)</f>
        <v>0</v>
      </c>
      <c r="D25" s="933">
        <f t="shared" ref="D25:M25" si="7">SUM(D26:D26)</f>
        <v>21600</v>
      </c>
      <c r="E25" s="933">
        <f t="shared" si="7"/>
        <v>102540</v>
      </c>
      <c r="F25" s="933">
        <f t="shared" si="7"/>
        <v>33144</v>
      </c>
      <c r="G25" s="933">
        <f t="shared" si="7"/>
        <v>157284</v>
      </c>
      <c r="H25" s="933">
        <f t="shared" si="7"/>
        <v>0</v>
      </c>
      <c r="I25" s="933">
        <f t="shared" si="7"/>
        <v>0</v>
      </c>
      <c r="J25" s="934">
        <f t="shared" si="7"/>
        <v>0</v>
      </c>
      <c r="K25" s="933">
        <f t="shared" si="7"/>
        <v>0</v>
      </c>
      <c r="L25" s="933">
        <f t="shared" si="7"/>
        <v>0</v>
      </c>
      <c r="M25" s="933">
        <f t="shared" si="7"/>
        <v>157284</v>
      </c>
      <c r="N25" s="936"/>
    </row>
    <row r="26" spans="1:14" s="49" customFormat="1" ht="37.5" customHeight="1" x14ac:dyDescent="0.3">
      <c r="A26" s="957"/>
      <c r="B26" s="953" t="s">
        <v>2082</v>
      </c>
      <c r="C26" s="933"/>
      <c r="D26" s="1098">
        <v>21600</v>
      </c>
      <c r="E26" s="1098">
        <v>102540</v>
      </c>
      <c r="F26" s="1098">
        <v>33144</v>
      </c>
      <c r="G26" s="1098">
        <f>SUM(D26:F26)</f>
        <v>157284</v>
      </c>
      <c r="H26" s="933"/>
      <c r="I26" s="933"/>
      <c r="J26" s="934"/>
      <c r="K26" s="935"/>
      <c r="L26" s="935"/>
      <c r="M26" s="1102">
        <f>C26+G26+H26+I26+J26+K26+L26</f>
        <v>157284</v>
      </c>
      <c r="N26" s="935"/>
    </row>
    <row r="27" spans="1:14" s="49" customFormat="1" ht="22.5" hidden="1" customHeight="1" x14ac:dyDescent="0.3">
      <c r="A27" s="1092"/>
      <c r="B27" s="1093"/>
      <c r="C27" s="1094"/>
      <c r="D27" s="1094"/>
      <c r="E27" s="1094"/>
      <c r="F27" s="1094"/>
      <c r="G27" s="1094"/>
      <c r="H27" s="1094"/>
      <c r="I27" s="1094"/>
      <c r="J27" s="1095"/>
      <c r="K27" s="1096"/>
      <c r="L27" s="1096"/>
      <c r="M27" s="1097"/>
      <c r="N27" s="1096"/>
    </row>
    <row r="28" spans="1:14" x14ac:dyDescent="0.3">
      <c r="A28" s="1076" t="s">
        <v>2242</v>
      </c>
      <c r="B28" s="1077"/>
      <c r="C28" s="955" t="s">
        <v>431</v>
      </c>
      <c r="D28" s="955" t="s">
        <v>431</v>
      </c>
      <c r="E28" s="1100">
        <f>E29</f>
        <v>36700</v>
      </c>
      <c r="F28" s="1100">
        <f>F29</f>
        <v>37685</v>
      </c>
      <c r="G28" s="1100">
        <f>E28+F28</f>
        <v>74385</v>
      </c>
      <c r="H28" s="955" t="s">
        <v>431</v>
      </c>
      <c r="I28" s="955" t="s">
        <v>431</v>
      </c>
      <c r="J28" s="955" t="s">
        <v>431</v>
      </c>
      <c r="K28" s="955" t="s">
        <v>431</v>
      </c>
      <c r="L28" s="955" t="s">
        <v>431</v>
      </c>
      <c r="M28" s="1100">
        <f>M29</f>
        <v>74385</v>
      </c>
      <c r="N28" s="955"/>
    </row>
    <row r="29" spans="1:14" x14ac:dyDescent="0.3">
      <c r="A29" s="1286" t="s">
        <v>145</v>
      </c>
      <c r="B29" s="1287"/>
      <c r="C29" s="1078" t="s">
        <v>431</v>
      </c>
      <c r="D29" s="1078" t="s">
        <v>431</v>
      </c>
      <c r="E29" s="1101">
        <f>E31</f>
        <v>36700</v>
      </c>
      <c r="F29" s="1101">
        <f>F31</f>
        <v>37685</v>
      </c>
      <c r="G29" s="1100">
        <f>E29+F29</f>
        <v>74385</v>
      </c>
      <c r="H29" s="1078" t="s">
        <v>431</v>
      </c>
      <c r="I29" s="1078" t="s">
        <v>431</v>
      </c>
      <c r="J29" s="1078" t="s">
        <v>431</v>
      </c>
      <c r="K29" s="1078" t="s">
        <v>431</v>
      </c>
      <c r="L29" s="1078" t="s">
        <v>431</v>
      </c>
      <c r="M29" s="1101">
        <f>M31</f>
        <v>74385</v>
      </c>
      <c r="N29" s="927"/>
    </row>
    <row r="30" spans="1:14" s="49" customFormat="1" ht="23.25" customHeight="1" x14ac:dyDescent="0.3">
      <c r="A30" s="1091" t="s">
        <v>2248</v>
      </c>
      <c r="B30" s="1086"/>
      <c r="C30" s="1087"/>
      <c r="D30" s="1087"/>
      <c r="E30" s="1087">
        <f>E31</f>
        <v>36700</v>
      </c>
      <c r="F30" s="1087">
        <f>F31</f>
        <v>37685</v>
      </c>
      <c r="G30" s="1087">
        <f>E28+F28</f>
        <v>74385</v>
      </c>
      <c r="H30" s="1087"/>
      <c r="I30" s="1087"/>
      <c r="J30" s="1088"/>
      <c r="K30" s="1089"/>
      <c r="L30" s="1089"/>
      <c r="M30" s="1090">
        <f>E30+F30</f>
        <v>74385</v>
      </c>
      <c r="N30" s="1089"/>
    </row>
    <row r="31" spans="1:14" s="49" customFormat="1" ht="39.75" customHeight="1" x14ac:dyDescent="0.3">
      <c r="A31" s="1085"/>
      <c r="B31" s="1086" t="s">
        <v>2249</v>
      </c>
      <c r="C31" s="1087"/>
      <c r="D31" s="1087"/>
      <c r="E31" s="1099">
        <v>36700</v>
      </c>
      <c r="F31" s="1099">
        <v>37685</v>
      </c>
      <c r="G31" s="1099">
        <f>E31+F31</f>
        <v>74385</v>
      </c>
      <c r="H31" s="1087"/>
      <c r="I31" s="1087"/>
      <c r="J31" s="1088"/>
      <c r="K31" s="1089"/>
      <c r="L31" s="1089"/>
      <c r="M31" s="1090">
        <f>E31+F31</f>
        <v>74385</v>
      </c>
      <c r="N31" s="1089"/>
    </row>
    <row r="32" spans="1:14" ht="18.75" customHeight="1" thickBot="1" x14ac:dyDescent="0.35">
      <c r="A32" s="1275" t="s">
        <v>6</v>
      </c>
      <c r="B32" s="1276"/>
      <c r="C32" s="749">
        <f>C9</f>
        <v>2364000</v>
      </c>
      <c r="D32" s="749">
        <f>D9+D13</f>
        <v>562260</v>
      </c>
      <c r="E32" s="749">
        <f>E9+E13+E28</f>
        <v>3062356</v>
      </c>
      <c r="F32" s="749">
        <f>F9+F13+F28</f>
        <v>3134160</v>
      </c>
      <c r="G32" s="749">
        <f>G9+G13+G28</f>
        <v>6758776</v>
      </c>
      <c r="H32" s="749">
        <f>H9+H13</f>
        <v>13000</v>
      </c>
      <c r="I32" s="749">
        <f>I9+I13</f>
        <v>536820</v>
      </c>
      <c r="J32" s="85">
        <f>J9+J13</f>
        <v>450000</v>
      </c>
      <c r="K32" s="749"/>
      <c r="L32" s="749">
        <f>L9</f>
        <v>4704</v>
      </c>
      <c r="M32" s="749">
        <f>M9+M13+M28</f>
        <v>10127300</v>
      </c>
      <c r="N32" s="958"/>
    </row>
    <row r="33" spans="1:6" ht="18.75" customHeight="1" thickTop="1" x14ac:dyDescent="0.3">
      <c r="A33" s="37"/>
      <c r="B33" s="37"/>
      <c r="C33" s="37"/>
      <c r="D33" s="37"/>
      <c r="E33" s="37"/>
      <c r="F33" s="37"/>
    </row>
    <row r="34" spans="1:6" x14ac:dyDescent="0.3">
      <c r="A34" s="37"/>
      <c r="B34" s="37"/>
      <c r="C34" s="37"/>
      <c r="D34" s="37"/>
      <c r="E34" s="37"/>
      <c r="F34" s="37"/>
    </row>
    <row r="35" spans="1:6" ht="25.5" customHeight="1" x14ac:dyDescent="0.3">
      <c r="A35" s="37"/>
      <c r="B35" s="37"/>
      <c r="C35" s="37"/>
      <c r="D35" s="37"/>
      <c r="E35" s="37"/>
      <c r="F35" s="37"/>
    </row>
    <row r="36" spans="1:6" ht="25.5" customHeight="1" x14ac:dyDescent="0.3">
      <c r="A36" s="37"/>
      <c r="B36" s="37"/>
      <c r="C36" s="37"/>
      <c r="D36" s="37"/>
      <c r="E36" s="37"/>
      <c r="F36" s="37"/>
    </row>
    <row r="37" spans="1:6" ht="25.5" customHeight="1" x14ac:dyDescent="0.3">
      <c r="A37" s="37"/>
      <c r="B37" s="37"/>
      <c r="C37" s="37"/>
      <c r="D37" s="37"/>
      <c r="E37" s="37"/>
      <c r="F37" s="37"/>
    </row>
    <row r="38" spans="1:6" ht="25.5" customHeight="1" x14ac:dyDescent="0.3">
      <c r="A38" s="37"/>
      <c r="B38" s="37"/>
      <c r="C38" s="37"/>
      <c r="D38" s="37"/>
      <c r="E38" s="37"/>
      <c r="F38" s="37"/>
    </row>
    <row r="39" spans="1:6" ht="25.5" customHeight="1" x14ac:dyDescent="0.3">
      <c r="A39" s="37"/>
      <c r="B39" s="37"/>
      <c r="C39" s="37"/>
      <c r="D39" s="37"/>
      <c r="E39" s="37"/>
      <c r="F39" s="37"/>
    </row>
    <row r="40" spans="1:6" ht="25.5" customHeight="1" x14ac:dyDescent="0.3">
      <c r="A40" s="37"/>
      <c r="B40" s="37"/>
      <c r="C40" s="37"/>
      <c r="D40" s="37"/>
      <c r="E40" s="37"/>
      <c r="F40" s="37"/>
    </row>
    <row r="41" spans="1:6" ht="25.5" customHeight="1" x14ac:dyDescent="0.3">
      <c r="A41" s="37"/>
      <c r="B41" s="37"/>
      <c r="C41" s="37"/>
      <c r="D41" s="37"/>
      <c r="E41" s="37"/>
      <c r="F41" s="37"/>
    </row>
    <row r="42" spans="1:6" ht="25.5" customHeight="1" x14ac:dyDescent="0.3">
      <c r="A42" s="37"/>
      <c r="B42" s="37"/>
      <c r="C42" s="37"/>
      <c r="D42" s="37"/>
      <c r="E42" s="37"/>
      <c r="F42" s="37"/>
    </row>
    <row r="43" spans="1:6" ht="25.5" customHeight="1" x14ac:dyDescent="0.3">
      <c r="A43" s="37"/>
      <c r="B43" s="37"/>
      <c r="C43" s="37"/>
      <c r="D43" s="37"/>
      <c r="E43" s="37"/>
      <c r="F43" s="37"/>
    </row>
    <row r="44" spans="1:6" ht="25.5" customHeight="1" x14ac:dyDescent="0.3">
      <c r="A44" s="37"/>
      <c r="B44" s="37"/>
      <c r="C44" s="37"/>
      <c r="D44" s="37"/>
      <c r="E44" s="37"/>
      <c r="F44" s="37"/>
    </row>
    <row r="45" spans="1:6" ht="25.5" customHeight="1" x14ac:dyDescent="0.3">
      <c r="A45" s="37"/>
      <c r="B45" s="37"/>
      <c r="C45" s="37"/>
      <c r="D45" s="37"/>
      <c r="E45" s="37"/>
      <c r="F45" s="37"/>
    </row>
    <row r="46" spans="1:6" ht="25.5" customHeight="1" x14ac:dyDescent="0.3">
      <c r="A46" s="37"/>
      <c r="B46" s="37"/>
      <c r="C46" s="37"/>
      <c r="D46" s="37"/>
      <c r="E46" s="37"/>
      <c r="F46" s="37"/>
    </row>
    <row r="47" spans="1:6" ht="25.5" customHeight="1" x14ac:dyDescent="0.3">
      <c r="A47" s="37"/>
      <c r="B47" s="37"/>
      <c r="C47" s="37"/>
      <c r="D47" s="37"/>
      <c r="E47" s="37"/>
      <c r="F47" s="37"/>
    </row>
    <row r="48" spans="1:6" ht="25.5" customHeight="1" x14ac:dyDescent="0.3">
      <c r="A48" s="37"/>
      <c r="B48" s="37"/>
      <c r="C48" s="37"/>
      <c r="D48" s="37"/>
      <c r="E48" s="37"/>
      <c r="F48" s="37"/>
    </row>
    <row r="49" spans="1:6" ht="25.5" customHeight="1" x14ac:dyDescent="0.3">
      <c r="A49" s="37"/>
      <c r="B49" s="37"/>
      <c r="C49" s="37"/>
      <c r="D49" s="37"/>
      <c r="E49" s="37"/>
      <c r="F49" s="37"/>
    </row>
    <row r="50" spans="1:6" ht="25.5" customHeight="1" x14ac:dyDescent="0.3">
      <c r="A50" s="37"/>
      <c r="B50" s="37"/>
      <c r="C50" s="37"/>
      <c r="D50" s="37"/>
      <c r="E50" s="37"/>
      <c r="F50" s="37"/>
    </row>
    <row r="51" spans="1:6" ht="25.5" customHeight="1" x14ac:dyDescent="0.3">
      <c r="A51" s="37"/>
      <c r="B51" s="37"/>
      <c r="C51" s="37"/>
      <c r="D51" s="37"/>
      <c r="E51" s="37"/>
      <c r="F51" s="37"/>
    </row>
    <row r="52" spans="1:6" ht="25.5" customHeight="1" x14ac:dyDescent="0.3">
      <c r="A52" s="37"/>
      <c r="B52" s="37"/>
      <c r="C52" s="37"/>
      <c r="D52" s="37"/>
      <c r="E52" s="37"/>
      <c r="F52" s="37"/>
    </row>
    <row r="53" spans="1:6" ht="25.5" customHeight="1" x14ac:dyDescent="0.3">
      <c r="A53" s="37"/>
      <c r="B53" s="37"/>
      <c r="C53" s="37"/>
      <c r="D53" s="37"/>
      <c r="E53" s="37"/>
      <c r="F53" s="37"/>
    </row>
    <row r="54" spans="1:6" ht="25.5" customHeight="1" x14ac:dyDescent="0.3">
      <c r="A54" s="37"/>
      <c r="B54" s="37"/>
      <c r="C54" s="37"/>
      <c r="D54" s="37"/>
      <c r="E54" s="37"/>
      <c r="F54" s="37"/>
    </row>
    <row r="55" spans="1:6" ht="25.5" customHeight="1" x14ac:dyDescent="0.3">
      <c r="A55" s="37"/>
      <c r="B55" s="37"/>
      <c r="C55" s="37"/>
      <c r="D55" s="37"/>
      <c r="E55" s="37"/>
      <c r="F55" s="37"/>
    </row>
    <row r="56" spans="1:6" ht="25.5" customHeight="1" x14ac:dyDescent="0.3">
      <c r="A56" s="37"/>
      <c r="B56" s="37"/>
      <c r="C56" s="37"/>
      <c r="D56" s="37"/>
      <c r="E56" s="37"/>
      <c r="F56" s="37"/>
    </row>
    <row r="57" spans="1:6" ht="25.5" customHeight="1" x14ac:dyDescent="0.3">
      <c r="A57" s="37"/>
      <c r="B57" s="37"/>
      <c r="C57" s="37"/>
      <c r="D57" s="37"/>
      <c r="E57" s="37"/>
      <c r="F57" s="37"/>
    </row>
    <row r="58" spans="1:6" ht="25.5" customHeight="1" x14ac:dyDescent="0.3">
      <c r="A58" s="37"/>
      <c r="B58" s="37"/>
      <c r="C58" s="37"/>
      <c r="D58" s="37"/>
      <c r="E58" s="37"/>
      <c r="F58" s="37"/>
    </row>
    <row r="59" spans="1:6" ht="25.5" customHeight="1" x14ac:dyDescent="0.3">
      <c r="A59" s="37"/>
      <c r="B59" s="37"/>
      <c r="C59" s="37"/>
      <c r="D59" s="37"/>
      <c r="E59" s="37"/>
      <c r="F59" s="37"/>
    </row>
    <row r="60" spans="1:6" ht="25.5" customHeight="1" x14ac:dyDescent="0.3">
      <c r="A60" s="37"/>
      <c r="B60" s="37"/>
      <c r="C60" s="37"/>
      <c r="D60" s="37"/>
      <c r="E60" s="37"/>
      <c r="F60" s="37"/>
    </row>
    <row r="61" spans="1:6" ht="25.5" customHeight="1" x14ac:dyDescent="0.3">
      <c r="A61" s="37"/>
      <c r="B61" s="37"/>
      <c r="C61" s="37"/>
      <c r="D61" s="37"/>
      <c r="E61" s="37"/>
      <c r="F61" s="37"/>
    </row>
    <row r="62" spans="1:6" ht="25.5" customHeight="1" x14ac:dyDescent="0.3">
      <c r="A62" s="37"/>
      <c r="B62" s="37"/>
      <c r="C62" s="37"/>
      <c r="D62" s="37"/>
      <c r="E62" s="37"/>
      <c r="F62" s="37"/>
    </row>
    <row r="63" spans="1:6" ht="25.5" customHeight="1" x14ac:dyDescent="0.3">
      <c r="A63" s="37"/>
      <c r="B63" s="37"/>
      <c r="C63" s="37"/>
      <c r="D63" s="37"/>
      <c r="E63" s="37"/>
      <c r="F63" s="37"/>
    </row>
    <row r="64" spans="1:6" ht="25.5" customHeight="1" x14ac:dyDescent="0.3">
      <c r="A64" s="37"/>
      <c r="B64" s="37"/>
      <c r="C64" s="37"/>
      <c r="D64" s="37"/>
      <c r="E64" s="37"/>
      <c r="F64" s="37"/>
    </row>
    <row r="65" spans="1:14" ht="25.5" customHeight="1" x14ac:dyDescent="0.3">
      <c r="A65" s="37"/>
      <c r="B65" s="37"/>
      <c r="C65" s="37"/>
      <c r="D65" s="37"/>
      <c r="E65" s="37"/>
      <c r="F65" s="37"/>
    </row>
    <row r="66" spans="1:14" ht="25.5" customHeight="1" x14ac:dyDescent="0.3">
      <c r="A66" s="37"/>
      <c r="B66" s="37"/>
      <c r="C66" s="37"/>
      <c r="D66" s="37"/>
      <c r="E66" s="37"/>
      <c r="F66" s="37"/>
    </row>
    <row r="67" spans="1:14" ht="25.5" customHeight="1" x14ac:dyDescent="0.3">
      <c r="A67" s="37"/>
      <c r="B67" s="37"/>
      <c r="C67" s="37"/>
      <c r="D67" s="37"/>
      <c r="E67" s="37"/>
      <c r="F67" s="37"/>
    </row>
    <row r="68" spans="1:14" ht="25.5" customHeight="1" x14ac:dyDescent="0.3">
      <c r="A68" s="37"/>
      <c r="B68" s="37"/>
      <c r="C68" s="37"/>
      <c r="D68" s="37"/>
      <c r="E68" s="37"/>
      <c r="F68" s="37"/>
    </row>
    <row r="69" spans="1:14" ht="25.5" customHeight="1" x14ac:dyDescent="0.3">
      <c r="A69" s="37"/>
      <c r="B69" s="37"/>
      <c r="C69" s="37"/>
      <c r="D69" s="37"/>
      <c r="E69" s="37"/>
      <c r="F69" s="37"/>
    </row>
    <row r="70" spans="1:14" ht="25.5" customHeight="1" x14ac:dyDescent="0.3">
      <c r="A70" s="37"/>
      <c r="B70" s="37"/>
      <c r="C70" s="37"/>
      <c r="D70" s="37"/>
      <c r="E70" s="37"/>
      <c r="F70" s="37"/>
    </row>
    <row r="71" spans="1:14" ht="25.5" customHeight="1" x14ac:dyDescent="0.3"/>
    <row r="72" spans="1:14" ht="25.5" customHeight="1" x14ac:dyDescent="0.3"/>
    <row r="73" spans="1:14" ht="25.5" customHeight="1" x14ac:dyDescent="0.3"/>
    <row r="74" spans="1:14" ht="25.5" customHeight="1" x14ac:dyDescent="0.3"/>
    <row r="75" spans="1:14" ht="25.5" customHeight="1" x14ac:dyDescent="0.3"/>
    <row r="76" spans="1:14" ht="25.5" customHeight="1" x14ac:dyDescent="0.3"/>
    <row r="77" spans="1:14" ht="25.5" customHeight="1" x14ac:dyDescent="0.35">
      <c r="H77" s="40"/>
      <c r="L77" s="1256" t="s">
        <v>123</v>
      </c>
      <c r="M77" s="1256"/>
      <c r="N77" s="1256"/>
    </row>
    <row r="78" spans="1:14" ht="25.5" customHeight="1" x14ac:dyDescent="0.3">
      <c r="A78" s="1277" t="s">
        <v>410</v>
      </c>
      <c r="B78" s="1277"/>
      <c r="C78" s="1277"/>
      <c r="D78" s="1277"/>
      <c r="E78" s="1277"/>
      <c r="F78" s="1277"/>
      <c r="G78" s="1277"/>
      <c r="H78" s="1277"/>
      <c r="I78" s="1277"/>
      <c r="J78" s="1277"/>
      <c r="K78" s="1277"/>
      <c r="L78" s="1277"/>
      <c r="M78" s="1277"/>
      <c r="N78" s="1277"/>
    </row>
    <row r="79" spans="1:14" ht="25.5" customHeight="1" x14ac:dyDescent="0.3">
      <c r="A79" s="1277" t="s">
        <v>103</v>
      </c>
      <c r="B79" s="1277"/>
      <c r="C79" s="1277"/>
      <c r="D79" s="1277"/>
      <c r="E79" s="1277"/>
      <c r="F79" s="1277"/>
      <c r="G79" s="1277"/>
      <c r="H79" s="1277"/>
      <c r="I79" s="1277"/>
      <c r="J79" s="1277"/>
      <c r="K79" s="1277"/>
      <c r="L79" s="1277"/>
      <c r="M79" s="1277"/>
      <c r="N79" s="1277"/>
    </row>
    <row r="80" spans="1:14" ht="25.5" customHeight="1" x14ac:dyDescent="0.3">
      <c r="A80" s="24" t="s">
        <v>291</v>
      </c>
      <c r="B80" s="24"/>
      <c r="C80" s="41" t="s">
        <v>21</v>
      </c>
      <c r="D80" s="41"/>
      <c r="E80" s="41"/>
      <c r="F80" s="41"/>
      <c r="G80" s="41"/>
      <c r="H80" s="24"/>
      <c r="I80" s="24"/>
      <c r="J80" s="920"/>
    </row>
    <row r="81" spans="1:14" ht="25.5" customHeight="1" x14ac:dyDescent="0.3">
      <c r="A81" s="22" t="s">
        <v>31</v>
      </c>
      <c r="C81" s="26"/>
      <c r="D81" s="26"/>
      <c r="E81" s="26"/>
      <c r="F81" s="26"/>
      <c r="H81" s="26"/>
      <c r="I81" s="26"/>
    </row>
    <row r="82" spans="1:14" ht="25.5" customHeight="1" x14ac:dyDescent="0.3">
      <c r="A82" s="22" t="s">
        <v>154</v>
      </c>
      <c r="C82" s="26"/>
      <c r="D82" s="26"/>
      <c r="E82" s="26"/>
      <c r="F82" s="26"/>
      <c r="H82" s="26"/>
      <c r="I82" s="26"/>
    </row>
    <row r="83" spans="1:14" ht="25.5" customHeight="1" x14ac:dyDescent="0.3">
      <c r="A83" s="1278" t="s">
        <v>91</v>
      </c>
      <c r="B83" s="1279"/>
      <c r="C83" s="45" t="s">
        <v>22</v>
      </c>
      <c r="D83" s="1260" t="s">
        <v>23</v>
      </c>
      <c r="E83" s="1267"/>
      <c r="F83" s="1267"/>
      <c r="G83" s="1267"/>
      <c r="H83" s="1261"/>
      <c r="I83" s="1262" t="s">
        <v>25</v>
      </c>
      <c r="J83" s="1262"/>
      <c r="K83" s="1263" t="s">
        <v>4</v>
      </c>
      <c r="L83" s="1263" t="s">
        <v>1</v>
      </c>
      <c r="M83" s="1263" t="s">
        <v>6</v>
      </c>
      <c r="N83" s="1258" t="s">
        <v>32</v>
      </c>
    </row>
    <row r="84" spans="1:14" ht="25.5" customHeight="1" x14ac:dyDescent="0.3">
      <c r="A84" s="1280"/>
      <c r="B84" s="1281"/>
      <c r="C84" s="1000" t="s">
        <v>121</v>
      </c>
      <c r="D84" s="921" t="s">
        <v>130</v>
      </c>
      <c r="E84" s="921" t="s">
        <v>131</v>
      </c>
      <c r="F84" s="921" t="s">
        <v>132</v>
      </c>
      <c r="G84" s="1001" t="s">
        <v>71</v>
      </c>
      <c r="H84" s="1000" t="s">
        <v>24</v>
      </c>
      <c r="I84" s="1000" t="s">
        <v>3</v>
      </c>
      <c r="J84" s="922" t="s">
        <v>26</v>
      </c>
      <c r="K84" s="1264"/>
      <c r="L84" s="1264"/>
      <c r="M84" s="1264"/>
      <c r="N84" s="1259"/>
    </row>
    <row r="85" spans="1:14" ht="25.5" customHeight="1" x14ac:dyDescent="0.3">
      <c r="A85" s="923" t="s">
        <v>289</v>
      </c>
      <c r="B85" s="924"/>
      <c r="C85" s="925">
        <f>C86</f>
        <v>2364000</v>
      </c>
      <c r="D85" s="925">
        <f t="shared" ref="D85:M87" si="8">D86</f>
        <v>0</v>
      </c>
      <c r="E85" s="925">
        <f t="shared" si="8"/>
        <v>99000</v>
      </c>
      <c r="F85" s="925">
        <f t="shared" si="8"/>
        <v>0</v>
      </c>
      <c r="G85" s="925">
        <f>G86</f>
        <v>99000</v>
      </c>
      <c r="H85" s="925">
        <f t="shared" si="8"/>
        <v>0</v>
      </c>
      <c r="I85" s="925">
        <f t="shared" si="8"/>
        <v>0</v>
      </c>
      <c r="J85" s="926">
        <f t="shared" si="8"/>
        <v>0</v>
      </c>
      <c r="K85" s="925">
        <f t="shared" si="8"/>
        <v>0</v>
      </c>
      <c r="L85" s="925">
        <f t="shared" si="8"/>
        <v>4704</v>
      </c>
      <c r="M85" s="925">
        <f t="shared" si="8"/>
        <v>2467704</v>
      </c>
      <c r="N85" s="927"/>
    </row>
    <row r="86" spans="1:14" ht="25.5" customHeight="1" x14ac:dyDescent="0.3">
      <c r="A86" s="1282" t="s">
        <v>2071</v>
      </c>
      <c r="B86" s="1283"/>
      <c r="C86" s="925">
        <f>C87</f>
        <v>2364000</v>
      </c>
      <c r="D86" s="925">
        <f t="shared" si="8"/>
        <v>0</v>
      </c>
      <c r="E86" s="925">
        <f t="shared" si="8"/>
        <v>99000</v>
      </c>
      <c r="F86" s="925">
        <f t="shared" si="8"/>
        <v>0</v>
      </c>
      <c r="G86" s="925">
        <f>G87</f>
        <v>99000</v>
      </c>
      <c r="H86" s="925">
        <f t="shared" si="8"/>
        <v>0</v>
      </c>
      <c r="I86" s="925">
        <f t="shared" si="8"/>
        <v>0</v>
      </c>
      <c r="J86" s="926">
        <f t="shared" si="8"/>
        <v>0</v>
      </c>
      <c r="K86" s="925">
        <f t="shared" si="8"/>
        <v>0</v>
      </c>
      <c r="L86" s="925">
        <f t="shared" si="8"/>
        <v>4704</v>
      </c>
      <c r="M86" s="925">
        <f t="shared" si="8"/>
        <v>2467704</v>
      </c>
      <c r="N86" s="927"/>
    </row>
    <row r="87" spans="1:14" ht="25.5" customHeight="1" x14ac:dyDescent="0.3">
      <c r="A87" s="1284" t="s">
        <v>2072</v>
      </c>
      <c r="B87" s="1285"/>
      <c r="C87" s="928">
        <f>C88</f>
        <v>2364000</v>
      </c>
      <c r="D87" s="928">
        <f>D88</f>
        <v>0</v>
      </c>
      <c r="E87" s="928">
        <f t="shared" si="8"/>
        <v>99000</v>
      </c>
      <c r="F87" s="928">
        <f t="shared" si="8"/>
        <v>0</v>
      </c>
      <c r="G87" s="928">
        <v>99000</v>
      </c>
      <c r="H87" s="928">
        <f t="shared" si="8"/>
        <v>0</v>
      </c>
      <c r="I87" s="928">
        <f t="shared" si="8"/>
        <v>0</v>
      </c>
      <c r="J87" s="929">
        <f t="shared" si="8"/>
        <v>0</v>
      </c>
      <c r="K87" s="928">
        <f t="shared" si="8"/>
        <v>0</v>
      </c>
      <c r="L87" s="928">
        <f t="shared" si="8"/>
        <v>4704</v>
      </c>
      <c r="M87" s="928">
        <f>M88</f>
        <v>2467704</v>
      </c>
      <c r="N87" s="930"/>
    </row>
    <row r="88" spans="1:14" ht="25.5" customHeight="1" x14ac:dyDescent="0.3">
      <c r="A88" s="931"/>
      <c r="B88" s="932" t="s">
        <v>2073</v>
      </c>
      <c r="C88" s="933">
        <v>2364000</v>
      </c>
      <c r="D88" s="933"/>
      <c r="E88" s="933">
        <v>99000</v>
      </c>
      <c r="F88" s="933"/>
      <c r="G88" s="933"/>
      <c r="H88" s="933"/>
      <c r="I88" s="933"/>
      <c r="J88" s="934"/>
      <c r="K88" s="935"/>
      <c r="L88" s="936">
        <v>4704</v>
      </c>
      <c r="M88" s="928">
        <f>C88+E88+L88</f>
        <v>2467704</v>
      </c>
      <c r="N88" s="935"/>
    </row>
    <row r="89" spans="1:14" ht="25.5" customHeight="1" x14ac:dyDescent="0.3">
      <c r="A89" s="937" t="s">
        <v>285</v>
      </c>
      <c r="B89" s="938"/>
      <c r="C89" s="939"/>
      <c r="D89" s="939">
        <f>D90+D102</f>
        <v>562260</v>
      </c>
      <c r="E89" s="939">
        <f>E90+E102</f>
        <v>2963356</v>
      </c>
      <c r="F89" s="939">
        <f>F90+F102</f>
        <v>3134160</v>
      </c>
      <c r="G89" s="939">
        <f>G90+G102</f>
        <v>6659776</v>
      </c>
      <c r="H89" s="939">
        <f>H101</f>
        <v>13000</v>
      </c>
      <c r="I89" s="939">
        <f>I100</f>
        <v>536820</v>
      </c>
      <c r="J89" s="940">
        <f>J100</f>
        <v>450000</v>
      </c>
      <c r="K89" s="939">
        <f ca="1">K90+K102</f>
        <v>0</v>
      </c>
      <c r="L89" s="939">
        <f ca="1">L90+L102</f>
        <v>0</v>
      </c>
      <c r="M89" s="939">
        <f>M90+M102</f>
        <v>7659596</v>
      </c>
      <c r="N89" s="941"/>
    </row>
    <row r="90" spans="1:14" ht="25.5" customHeight="1" x14ac:dyDescent="0.3">
      <c r="A90" s="942" t="s">
        <v>287</v>
      </c>
      <c r="B90" s="923"/>
      <c r="C90" s="943"/>
      <c r="D90" s="943">
        <f>D91+D93+D97</f>
        <v>540660</v>
      </c>
      <c r="E90" s="943">
        <f>E91+E93+E97</f>
        <v>2860816</v>
      </c>
      <c r="F90" s="943">
        <f>F91+F93+F97</f>
        <v>3101016</v>
      </c>
      <c r="G90" s="943">
        <f>G91+G93+G97</f>
        <v>6502492</v>
      </c>
      <c r="H90" s="943">
        <f>H101</f>
        <v>13000</v>
      </c>
      <c r="I90" s="943">
        <f>I100</f>
        <v>536820</v>
      </c>
      <c r="J90" s="944">
        <f>J100</f>
        <v>450000</v>
      </c>
      <c r="K90" s="943">
        <f ca="1">K91+K93+K97</f>
        <v>0</v>
      </c>
      <c r="L90" s="943">
        <f ca="1">L91+L93+L97</f>
        <v>0</v>
      </c>
      <c r="M90" s="943">
        <f>M91+M93+M97</f>
        <v>7502312</v>
      </c>
      <c r="N90" s="941"/>
    </row>
    <row r="91" spans="1:14" ht="25.5" customHeight="1" x14ac:dyDescent="0.3">
      <c r="A91" s="1284" t="s">
        <v>2074</v>
      </c>
      <c r="B91" s="1285"/>
      <c r="C91" s="945"/>
      <c r="D91" s="945">
        <f>SUM(D92)</f>
        <v>0</v>
      </c>
      <c r="E91" s="945">
        <f>SUM(E92)</f>
        <v>36700</v>
      </c>
      <c r="F91" s="945">
        <f>SUM(F92)</f>
        <v>37685</v>
      </c>
      <c r="G91" s="945">
        <f>SUM(G92:G92)</f>
        <v>74385</v>
      </c>
      <c r="H91" s="945">
        <v>0</v>
      </c>
      <c r="I91" s="945">
        <v>0</v>
      </c>
      <c r="J91" s="946">
        <v>0</v>
      </c>
      <c r="K91" s="945">
        <v>0</v>
      </c>
      <c r="L91" s="945">
        <v>0</v>
      </c>
      <c r="M91" s="945">
        <f>SUM(M92:M92)</f>
        <v>74385</v>
      </c>
      <c r="N91" s="679"/>
    </row>
    <row r="92" spans="1:14" ht="25.5" customHeight="1" x14ac:dyDescent="0.3">
      <c r="A92" s="978"/>
      <c r="B92" s="979" t="s">
        <v>2114</v>
      </c>
      <c r="C92" s="980"/>
      <c r="D92" s="980"/>
      <c r="E92" s="980">
        <v>36700</v>
      </c>
      <c r="F92" s="980">
        <v>37685</v>
      </c>
      <c r="G92" s="980">
        <f>D92+E92+F92</f>
        <v>74385</v>
      </c>
      <c r="H92" s="980"/>
      <c r="I92" s="980"/>
      <c r="J92" s="981"/>
      <c r="K92" s="980"/>
      <c r="L92" s="980"/>
      <c r="M92" s="980">
        <f>G92</f>
        <v>74385</v>
      </c>
      <c r="N92" s="982"/>
    </row>
    <row r="93" spans="1:14" ht="25.5" customHeight="1" x14ac:dyDescent="0.3">
      <c r="A93" s="1284" t="s">
        <v>1714</v>
      </c>
      <c r="B93" s="1285"/>
      <c r="C93" s="948">
        <f t="shared" ref="C93:M93" si="9">SUM(C94:C96)</f>
        <v>0</v>
      </c>
      <c r="D93" s="948">
        <f t="shared" si="9"/>
        <v>320200</v>
      </c>
      <c r="E93" s="948">
        <f t="shared" si="9"/>
        <v>2088416</v>
      </c>
      <c r="F93" s="948">
        <f t="shared" si="9"/>
        <v>2119241</v>
      </c>
      <c r="G93" s="948">
        <f t="shared" si="9"/>
        <v>4527857</v>
      </c>
      <c r="H93" s="948">
        <f t="shared" si="9"/>
        <v>0</v>
      </c>
      <c r="I93" s="948">
        <f t="shared" si="9"/>
        <v>0</v>
      </c>
      <c r="J93" s="949">
        <f t="shared" si="9"/>
        <v>0</v>
      </c>
      <c r="K93" s="948">
        <f t="shared" si="9"/>
        <v>0</v>
      </c>
      <c r="L93" s="948">
        <f t="shared" si="9"/>
        <v>0</v>
      </c>
      <c r="M93" s="948">
        <f t="shared" si="9"/>
        <v>4527857</v>
      </c>
      <c r="N93" s="935"/>
    </row>
    <row r="94" spans="1:14" ht="25.5" customHeight="1" x14ac:dyDescent="0.3">
      <c r="A94" s="950"/>
      <c r="B94" s="979" t="s">
        <v>2115</v>
      </c>
      <c r="C94" s="980"/>
      <c r="D94" s="980">
        <v>206900</v>
      </c>
      <c r="E94" s="980">
        <v>1868716</v>
      </c>
      <c r="F94" s="980">
        <v>2057923</v>
      </c>
      <c r="G94" s="980">
        <f t="shared" ref="G94" si="10">SUM(D94:F94)</f>
        <v>4133539</v>
      </c>
      <c r="H94" s="980"/>
      <c r="I94" s="980"/>
      <c r="J94" s="981"/>
      <c r="K94" s="982"/>
      <c r="L94" s="982"/>
      <c r="M94" s="983">
        <f t="shared" ref="M94" si="11">C94+G94+H94+I94+J94+K94+L94</f>
        <v>4133539</v>
      </c>
      <c r="N94" s="982"/>
    </row>
    <row r="95" spans="1:14" ht="25.5" customHeight="1" x14ac:dyDescent="0.3">
      <c r="A95" s="950"/>
      <c r="B95" s="947" t="s">
        <v>2075</v>
      </c>
      <c r="C95" s="933"/>
      <c r="D95" s="933">
        <v>58500</v>
      </c>
      <c r="E95" s="933">
        <v>70600</v>
      </c>
      <c r="F95" s="933">
        <v>57518</v>
      </c>
      <c r="G95" s="933">
        <f>SUM(D95:F95)</f>
        <v>186618</v>
      </c>
      <c r="H95" s="933"/>
      <c r="I95" s="933"/>
      <c r="J95" s="934"/>
      <c r="K95" s="935"/>
      <c r="L95" s="935"/>
      <c r="M95" s="951">
        <f>C95+G95+H95+I95+J95+K95+L95</f>
        <v>186618</v>
      </c>
      <c r="N95" s="935"/>
    </row>
    <row r="96" spans="1:14" ht="25.5" customHeight="1" x14ac:dyDescent="0.3">
      <c r="A96" s="931"/>
      <c r="B96" s="952" t="s">
        <v>2076</v>
      </c>
      <c r="C96" s="933"/>
      <c r="D96" s="933">
        <v>54800</v>
      </c>
      <c r="E96" s="933">
        <v>149100</v>
      </c>
      <c r="F96" s="933">
        <v>3800</v>
      </c>
      <c r="G96" s="933">
        <f>SUM(D96:F96)</f>
        <v>207700</v>
      </c>
      <c r="H96" s="933"/>
      <c r="I96" s="933"/>
      <c r="J96" s="934"/>
      <c r="K96" s="935"/>
      <c r="L96" s="935"/>
      <c r="M96" s="951">
        <f>C96+G96+H96+I96+J96+K96+L96</f>
        <v>207700</v>
      </c>
      <c r="N96" s="935"/>
    </row>
    <row r="97" spans="1:14" ht="25.5" customHeight="1" x14ac:dyDescent="0.3">
      <c r="A97" s="1284" t="s">
        <v>1715</v>
      </c>
      <c r="B97" s="1285"/>
      <c r="C97" s="948">
        <f ca="1">SUM(C96:C101)</f>
        <v>0</v>
      </c>
      <c r="D97" s="948">
        <f>SUM(D98:D101)</f>
        <v>220460</v>
      </c>
      <c r="E97" s="948">
        <f>SUM(E98:E101)</f>
        <v>735700</v>
      </c>
      <c r="F97" s="948">
        <f>SUM(F98:F101)</f>
        <v>944090</v>
      </c>
      <c r="G97" s="948">
        <f>SUM(G98:G101)</f>
        <v>1900250</v>
      </c>
      <c r="H97" s="948">
        <f ca="1">SUM(H96:H101)</f>
        <v>0</v>
      </c>
      <c r="I97" s="948">
        <f ca="1">SUM(I96:I101)</f>
        <v>0</v>
      </c>
      <c r="J97" s="949">
        <f ca="1">SUM(J96:J101)</f>
        <v>0</v>
      </c>
      <c r="K97" s="948">
        <f ca="1">SUM(K96:K101)</f>
        <v>0</v>
      </c>
      <c r="L97" s="948">
        <f ca="1">SUM(L96:L101)</f>
        <v>0</v>
      </c>
      <c r="M97" s="948">
        <f>SUM(M98:M101)</f>
        <v>2900070</v>
      </c>
      <c r="N97" s="935"/>
    </row>
    <row r="98" spans="1:14" ht="25.5" customHeight="1" x14ac:dyDescent="0.3">
      <c r="A98" s="931"/>
      <c r="B98" s="952" t="s">
        <v>2077</v>
      </c>
      <c r="C98" s="933"/>
      <c r="D98" s="933">
        <v>3600</v>
      </c>
      <c r="E98" s="933">
        <v>10000</v>
      </c>
      <c r="F98" s="933">
        <v>16400</v>
      </c>
      <c r="G98" s="933">
        <f t="shared" ref="G98:G101" si="12">SUM(D98:F98)</f>
        <v>30000</v>
      </c>
      <c r="H98" s="933"/>
      <c r="I98" s="933"/>
      <c r="J98" s="934"/>
      <c r="K98" s="935"/>
      <c r="L98" s="935"/>
      <c r="M98" s="951">
        <f t="shared" ref="M98:M101" si="13">C98+G98+H98+I98+J98+K98+L98</f>
        <v>30000</v>
      </c>
      <c r="N98" s="935"/>
    </row>
    <row r="99" spans="1:14" ht="43.5" customHeight="1" x14ac:dyDescent="0.3">
      <c r="A99" s="931"/>
      <c r="B99" s="952" t="s">
        <v>2078</v>
      </c>
      <c r="C99" s="933"/>
      <c r="D99" s="933">
        <v>12000</v>
      </c>
      <c r="E99" s="933">
        <v>237200</v>
      </c>
      <c r="F99" s="933">
        <v>8800</v>
      </c>
      <c r="G99" s="933">
        <f t="shared" si="12"/>
        <v>258000</v>
      </c>
      <c r="H99" s="933"/>
      <c r="I99" s="933"/>
      <c r="J99" s="934"/>
      <c r="K99" s="935"/>
      <c r="L99" s="935"/>
      <c r="M99" s="951">
        <f t="shared" si="13"/>
        <v>258000</v>
      </c>
      <c r="N99" s="935"/>
    </row>
    <row r="100" spans="1:14" ht="36" customHeight="1" x14ac:dyDescent="0.3">
      <c r="A100" s="931"/>
      <c r="B100" s="953" t="s">
        <v>2079</v>
      </c>
      <c r="C100" s="933"/>
      <c r="D100" s="933"/>
      <c r="E100" s="933"/>
      <c r="F100" s="933"/>
      <c r="G100" s="933">
        <f t="shared" si="12"/>
        <v>0</v>
      </c>
      <c r="H100" s="933"/>
      <c r="I100" s="933">
        <v>536820</v>
      </c>
      <c r="J100" s="934">
        <v>450000</v>
      </c>
      <c r="K100" s="935"/>
      <c r="L100" s="935"/>
      <c r="M100" s="951">
        <f t="shared" si="13"/>
        <v>986820</v>
      </c>
      <c r="N100" s="935"/>
    </row>
    <row r="101" spans="1:14" ht="37.5" customHeight="1" x14ac:dyDescent="0.3">
      <c r="A101" s="931"/>
      <c r="B101" s="953" t="s">
        <v>2080</v>
      </c>
      <c r="C101" s="933"/>
      <c r="D101" s="933">
        <v>204860</v>
      </c>
      <c r="E101" s="933">
        <v>488500</v>
      </c>
      <c r="F101" s="933">
        <v>918890</v>
      </c>
      <c r="G101" s="933">
        <f t="shared" si="12"/>
        <v>1612250</v>
      </c>
      <c r="H101" s="933">
        <v>13000</v>
      </c>
      <c r="I101" s="933"/>
      <c r="J101" s="934"/>
      <c r="K101" s="935"/>
      <c r="L101" s="935"/>
      <c r="M101" s="951">
        <f t="shared" si="13"/>
        <v>1625250</v>
      </c>
      <c r="N101" s="935"/>
    </row>
    <row r="102" spans="1:14" ht="35.25" customHeight="1" x14ac:dyDescent="0.3">
      <c r="A102" s="954" t="s">
        <v>2081</v>
      </c>
      <c r="B102" s="954"/>
      <c r="C102" s="955">
        <f>C103</f>
        <v>0</v>
      </c>
      <c r="D102" s="955">
        <f t="shared" ref="D102:M102" si="14">D103</f>
        <v>21600</v>
      </c>
      <c r="E102" s="955">
        <f t="shared" si="14"/>
        <v>102540</v>
      </c>
      <c r="F102" s="955">
        <f t="shared" si="14"/>
        <v>33144</v>
      </c>
      <c r="G102" s="955">
        <f t="shared" si="14"/>
        <v>157284</v>
      </c>
      <c r="H102" s="955">
        <f t="shared" si="14"/>
        <v>0</v>
      </c>
      <c r="I102" s="955">
        <f t="shared" si="14"/>
        <v>0</v>
      </c>
      <c r="J102" s="956">
        <f t="shared" si="14"/>
        <v>0</v>
      </c>
      <c r="K102" s="955">
        <f t="shared" si="14"/>
        <v>0</v>
      </c>
      <c r="L102" s="955">
        <f t="shared" si="14"/>
        <v>0</v>
      </c>
      <c r="M102" s="955">
        <f t="shared" si="14"/>
        <v>157284</v>
      </c>
      <c r="N102" s="927"/>
    </row>
    <row r="103" spans="1:14" ht="34.5" customHeight="1" x14ac:dyDescent="0.3">
      <c r="A103" s="1284" t="s">
        <v>2074</v>
      </c>
      <c r="B103" s="1285"/>
      <c r="C103" s="933">
        <f>SUM(C104:C104)</f>
        <v>0</v>
      </c>
      <c r="D103" s="933">
        <f t="shared" ref="D103:M103" si="15">SUM(D104:D104)</f>
        <v>21600</v>
      </c>
      <c r="E103" s="933">
        <f t="shared" si="15"/>
        <v>102540</v>
      </c>
      <c r="F103" s="933">
        <f t="shared" si="15"/>
        <v>33144</v>
      </c>
      <c r="G103" s="933">
        <f t="shared" si="15"/>
        <v>157284</v>
      </c>
      <c r="H103" s="933">
        <f t="shared" si="15"/>
        <v>0</v>
      </c>
      <c r="I103" s="933">
        <f t="shared" si="15"/>
        <v>0</v>
      </c>
      <c r="J103" s="934">
        <f t="shared" si="15"/>
        <v>0</v>
      </c>
      <c r="K103" s="933">
        <f t="shared" si="15"/>
        <v>0</v>
      </c>
      <c r="L103" s="933">
        <f t="shared" si="15"/>
        <v>0</v>
      </c>
      <c r="M103" s="933">
        <f t="shared" si="15"/>
        <v>157284</v>
      </c>
      <c r="N103" s="936"/>
    </row>
    <row r="104" spans="1:14" ht="25.5" customHeight="1" x14ac:dyDescent="0.3">
      <c r="A104" s="957"/>
      <c r="B104" s="953" t="s">
        <v>2082</v>
      </c>
      <c r="C104" s="933"/>
      <c r="D104" s="933">
        <v>21600</v>
      </c>
      <c r="E104" s="933">
        <v>102540</v>
      </c>
      <c r="F104" s="933">
        <v>33144</v>
      </c>
      <c r="G104" s="933">
        <f>SUM(D104:F104)</f>
        <v>157284</v>
      </c>
      <c r="H104" s="933"/>
      <c r="I104" s="933"/>
      <c r="J104" s="934"/>
      <c r="K104" s="935"/>
      <c r="L104" s="935"/>
      <c r="M104" s="951">
        <f>C104+G104+H104+I104+J104+K104+L104</f>
        <v>157284</v>
      </c>
      <c r="N104" s="935"/>
    </row>
    <row r="105" spans="1:14" ht="25.5" customHeight="1" thickBot="1" x14ac:dyDescent="0.35">
      <c r="A105" s="1275" t="s">
        <v>6</v>
      </c>
      <c r="B105" s="1276"/>
      <c r="C105" s="749">
        <f>C85</f>
        <v>2364000</v>
      </c>
      <c r="D105" s="749">
        <f t="shared" ref="D105:J105" si="16">D85+D89</f>
        <v>562260</v>
      </c>
      <c r="E105" s="749">
        <f t="shared" si="16"/>
        <v>3062356</v>
      </c>
      <c r="F105" s="749">
        <f t="shared" si="16"/>
        <v>3134160</v>
      </c>
      <c r="G105" s="749">
        <f t="shared" si="16"/>
        <v>6758776</v>
      </c>
      <c r="H105" s="749">
        <f t="shared" si="16"/>
        <v>13000</v>
      </c>
      <c r="I105" s="749">
        <f t="shared" si="16"/>
        <v>536820</v>
      </c>
      <c r="J105" s="85">
        <f t="shared" si="16"/>
        <v>450000</v>
      </c>
      <c r="K105" s="749"/>
      <c r="L105" s="749">
        <f>L85</f>
        <v>4704</v>
      </c>
      <c r="M105" s="749">
        <f>M85+M89</f>
        <v>10127300</v>
      </c>
      <c r="N105" s="958"/>
    </row>
    <row r="106" spans="1:14" ht="25.5" customHeight="1" thickTop="1" x14ac:dyDescent="0.3"/>
    <row r="107" spans="1:14" ht="25.5" customHeight="1" x14ac:dyDescent="0.3"/>
    <row r="108" spans="1:14" ht="25.5" customHeight="1" x14ac:dyDescent="0.3"/>
    <row r="109" spans="1:14" ht="25.5" customHeight="1" x14ac:dyDescent="0.3"/>
  </sheetData>
  <mergeCells count="34">
    <mergeCell ref="A10:B10"/>
    <mergeCell ref="A11:B11"/>
    <mergeCell ref="A19:B19"/>
    <mergeCell ref="L1:N1"/>
    <mergeCell ref="A2:N2"/>
    <mergeCell ref="A3:N3"/>
    <mergeCell ref="A7:B8"/>
    <mergeCell ref="D7:H7"/>
    <mergeCell ref="I7:J7"/>
    <mergeCell ref="K7:K8"/>
    <mergeCell ref="L7:L8"/>
    <mergeCell ref="M7:M8"/>
    <mergeCell ref="N7:N8"/>
    <mergeCell ref="A79:N79"/>
    <mergeCell ref="A32:B32"/>
    <mergeCell ref="A15:B15"/>
    <mergeCell ref="A25:B25"/>
    <mergeCell ref="A29:B29"/>
    <mergeCell ref="A105:B105"/>
    <mergeCell ref="L77:N77"/>
    <mergeCell ref="A78:N78"/>
    <mergeCell ref="A83:B84"/>
    <mergeCell ref="D83:H83"/>
    <mergeCell ref="I83:J83"/>
    <mergeCell ref="K83:K84"/>
    <mergeCell ref="L83:L84"/>
    <mergeCell ref="M83:M84"/>
    <mergeCell ref="N83:N84"/>
    <mergeCell ref="A86:B86"/>
    <mergeCell ref="A91:B91"/>
    <mergeCell ref="A93:B93"/>
    <mergeCell ref="A97:B97"/>
    <mergeCell ref="A103:B103"/>
    <mergeCell ref="A87:B87"/>
  </mergeCells>
  <pageMargins left="0.70866141732283472" right="0.70866141732283472" top="0.74803149606299213" bottom="0.35433070866141736" header="0.31496062992125984" footer="0.31496062992125984"/>
  <pageSetup paperSize="9" scale="70" firstPageNumber="7" fitToHeight="0" orientation="landscape" useFirstPageNumber="1" r:id="rId1"/>
  <headerFooter alignWithMargins="0">
    <oddHeader>&amp;R&amp;16[หน้า]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6"/>
  <sheetViews>
    <sheetView view="pageBreakPreview" topLeftCell="A55" zoomScaleNormal="100" zoomScaleSheetLayoutView="100" workbookViewId="0">
      <selection activeCell="E74" sqref="E74"/>
    </sheetView>
  </sheetViews>
  <sheetFormatPr defaultColWidth="9.140625" defaultRowHeight="21" x14ac:dyDescent="0.35"/>
  <cols>
    <col min="1" max="1" width="47" style="277" customWidth="1"/>
    <col min="2" max="2" width="10.85546875" style="277" customWidth="1"/>
    <col min="3" max="3" width="9" style="277" customWidth="1"/>
    <col min="4" max="4" width="10.42578125" style="277" customWidth="1"/>
    <col min="5" max="5" width="26.7109375" style="277" customWidth="1"/>
    <col min="6" max="6" width="20.5703125" style="277" customWidth="1"/>
    <col min="7" max="7" width="13.5703125" style="277" customWidth="1"/>
    <col min="8" max="16384" width="9.140625" style="277"/>
  </cols>
  <sheetData>
    <row r="1" spans="1:7" ht="23.25" customHeight="1" x14ac:dyDescent="0.35">
      <c r="E1" s="438" t="s">
        <v>124</v>
      </c>
      <c r="F1" s="355"/>
      <c r="G1" s="355"/>
    </row>
    <row r="2" spans="1:7" ht="16.5" customHeight="1" x14ac:dyDescent="0.35"/>
    <row r="3" spans="1:7" x14ac:dyDescent="0.35">
      <c r="A3" s="1288" t="s">
        <v>411</v>
      </c>
      <c r="B3" s="1288"/>
      <c r="C3" s="1288"/>
      <c r="D3" s="1288"/>
      <c r="E3" s="1288"/>
      <c r="F3" s="757"/>
      <c r="G3" s="757"/>
    </row>
    <row r="4" spans="1:7" x14ac:dyDescent="0.35">
      <c r="A4" s="758"/>
      <c r="B4" s="758"/>
      <c r="C4" s="758"/>
      <c r="D4" s="758"/>
      <c r="E4" s="758"/>
      <c r="F4" s="758"/>
    </row>
    <row r="5" spans="1:7" x14ac:dyDescent="0.35">
      <c r="A5" s="277" t="s">
        <v>291</v>
      </c>
    </row>
    <row r="6" spans="1:7" x14ac:dyDescent="0.35">
      <c r="A6" s="356" t="s">
        <v>139</v>
      </c>
      <c r="B6" s="356" t="s">
        <v>427</v>
      </c>
    </row>
    <row r="7" spans="1:7" x14ac:dyDescent="0.35">
      <c r="A7" s="357" t="s">
        <v>433</v>
      </c>
      <c r="B7" s="357"/>
      <c r="C7" s="358"/>
      <c r="D7" s="358"/>
      <c r="E7" s="358"/>
    </row>
    <row r="8" spans="1:7" x14ac:dyDescent="0.35">
      <c r="A8" s="357" t="s">
        <v>148</v>
      </c>
      <c r="B8" s="357"/>
      <c r="C8" s="358"/>
      <c r="D8" s="358"/>
      <c r="E8" s="358"/>
    </row>
    <row r="9" spans="1:7" x14ac:dyDescent="0.35">
      <c r="A9" s="359" t="s">
        <v>437</v>
      </c>
      <c r="B9" s="359"/>
      <c r="C9" s="360"/>
      <c r="D9" s="277" t="s">
        <v>1923</v>
      </c>
      <c r="E9" s="360"/>
    </row>
    <row r="10" spans="1:7" x14ac:dyDescent="0.35">
      <c r="A10" s="277" t="s">
        <v>434</v>
      </c>
    </row>
    <row r="11" spans="1:7" x14ac:dyDescent="0.35">
      <c r="A11" s="277" t="s">
        <v>1582</v>
      </c>
    </row>
    <row r="12" spans="1:7" ht="25.5" customHeight="1" x14ac:dyDescent="0.35">
      <c r="A12" s="1290" t="s">
        <v>1717</v>
      </c>
      <c r="B12" s="1290"/>
      <c r="C12" s="1290"/>
      <c r="D12" s="1290"/>
      <c r="E12" s="1290"/>
      <c r="F12" s="759"/>
      <c r="G12" s="759"/>
    </row>
    <row r="13" spans="1:7" ht="21.75" customHeight="1" x14ac:dyDescent="0.35">
      <c r="A13" s="277" t="s">
        <v>1718</v>
      </c>
    </row>
    <row r="14" spans="1:7" ht="25.5" customHeight="1" x14ac:dyDescent="0.35">
      <c r="A14" s="1290" t="s">
        <v>1719</v>
      </c>
      <c r="B14" s="1290"/>
      <c r="C14" s="1290"/>
      <c r="D14" s="1290"/>
      <c r="E14" s="1290"/>
      <c r="F14" s="759"/>
    </row>
    <row r="15" spans="1:7" x14ac:dyDescent="0.35">
      <c r="A15" s="355" t="s">
        <v>1800</v>
      </c>
      <c r="B15" s="355"/>
      <c r="C15" s="355"/>
      <c r="D15" s="355"/>
      <c r="E15" s="355"/>
      <c r="F15" s="355"/>
    </row>
    <row r="16" spans="1:7" ht="42.75" customHeight="1" x14ac:dyDescent="0.35">
      <c r="A16" s="1289" t="s">
        <v>1799</v>
      </c>
      <c r="B16" s="1289"/>
      <c r="C16" s="1289"/>
      <c r="D16" s="1289"/>
      <c r="E16" s="1289"/>
      <c r="F16" s="759"/>
    </row>
    <row r="17" spans="1:6" x14ac:dyDescent="0.35">
      <c r="A17" s="277" t="s">
        <v>1801</v>
      </c>
    </row>
    <row r="18" spans="1:6" x14ac:dyDescent="0.35">
      <c r="A18" s="277" t="s">
        <v>1803</v>
      </c>
    </row>
    <row r="19" spans="1:6" x14ac:dyDescent="0.35">
      <c r="A19" s="277" t="s">
        <v>1802</v>
      </c>
    </row>
    <row r="20" spans="1:6" x14ac:dyDescent="0.35">
      <c r="A20" s="361" t="s">
        <v>14</v>
      </c>
    </row>
    <row r="21" spans="1:6" x14ac:dyDescent="0.35">
      <c r="A21" s="358" t="s">
        <v>1964</v>
      </c>
      <c r="B21" s="358"/>
      <c r="C21" s="358"/>
      <c r="D21" s="358"/>
      <c r="E21" s="358"/>
      <c r="F21" s="358"/>
    </row>
    <row r="22" spans="1:6" x14ac:dyDescent="0.35">
      <c r="A22" s="360" t="s">
        <v>1965</v>
      </c>
      <c r="B22" s="360"/>
      <c r="C22" s="360"/>
      <c r="D22" s="360"/>
      <c r="E22" s="360"/>
      <c r="F22" s="360"/>
    </row>
    <row r="23" spans="1:6" x14ac:dyDescent="0.35">
      <c r="A23" s="360" t="s">
        <v>1804</v>
      </c>
      <c r="B23" s="360"/>
      <c r="C23" s="360"/>
      <c r="D23" s="360"/>
      <c r="E23" s="360"/>
      <c r="F23" s="360"/>
    </row>
    <row r="24" spans="1:6" x14ac:dyDescent="0.35">
      <c r="A24" s="360"/>
      <c r="B24" s="360"/>
      <c r="C24" s="360"/>
      <c r="D24" s="360"/>
      <c r="E24" s="360"/>
      <c r="F24" s="360"/>
    </row>
    <row r="25" spans="1:6" x14ac:dyDescent="0.35">
      <c r="A25" s="361" t="s">
        <v>15</v>
      </c>
      <c r="F25" s="363"/>
    </row>
    <row r="26" spans="1:6" x14ac:dyDescent="0.35">
      <c r="A26" s="364" t="s">
        <v>435</v>
      </c>
      <c r="B26" s="358"/>
      <c r="C26" s="358"/>
      <c r="D26" s="364"/>
      <c r="E26" s="358"/>
      <c r="F26" s="358"/>
    </row>
    <row r="27" spans="1:6" x14ac:dyDescent="0.35">
      <c r="A27" s="365" t="s">
        <v>1583</v>
      </c>
      <c r="B27" s="360"/>
      <c r="C27" s="360"/>
      <c r="D27" s="365"/>
      <c r="E27" s="360"/>
      <c r="F27" s="360"/>
    </row>
    <row r="28" spans="1:6" x14ac:dyDescent="0.35">
      <c r="A28" s="365" t="s">
        <v>431</v>
      </c>
      <c r="B28" s="360"/>
      <c r="C28" s="360"/>
      <c r="D28" s="365"/>
      <c r="E28" s="360"/>
      <c r="F28" s="360"/>
    </row>
    <row r="29" spans="1:6" x14ac:dyDescent="0.35">
      <c r="A29" s="361" t="s">
        <v>1966</v>
      </c>
    </row>
    <row r="30" spans="1:6" x14ac:dyDescent="0.35">
      <c r="A30" s="361"/>
    </row>
    <row r="31" spans="1:6" x14ac:dyDescent="0.35">
      <c r="A31" s="361" t="s">
        <v>1716</v>
      </c>
    </row>
    <row r="32" spans="1:6" x14ac:dyDescent="0.35">
      <c r="A32" s="361"/>
    </row>
    <row r="33" spans="1:7" x14ac:dyDescent="0.35">
      <c r="A33" s="361" t="s">
        <v>431</v>
      </c>
    </row>
    <row r="34" spans="1:7" x14ac:dyDescent="0.35">
      <c r="A34" s="361"/>
    </row>
    <row r="35" spans="1:7" x14ac:dyDescent="0.35">
      <c r="A35" s="361"/>
    </row>
    <row r="36" spans="1:7" x14ac:dyDescent="0.35">
      <c r="A36" s="361"/>
    </row>
    <row r="37" spans="1:7" x14ac:dyDescent="0.35">
      <c r="A37" s="361"/>
    </row>
    <row r="38" spans="1:7" x14ac:dyDescent="0.35">
      <c r="A38" s="361"/>
    </row>
    <row r="39" spans="1:7" x14ac:dyDescent="0.35">
      <c r="A39" s="361"/>
    </row>
    <row r="40" spans="1:7" x14ac:dyDescent="0.35">
      <c r="A40" s="361"/>
    </row>
    <row r="41" spans="1:7" ht="21.75" customHeight="1" x14ac:dyDescent="0.35">
      <c r="A41" s="361"/>
      <c r="E41" s="438" t="s">
        <v>124</v>
      </c>
      <c r="F41" s="438"/>
    </row>
    <row r="42" spans="1:7" x14ac:dyDescent="0.35">
      <c r="A42" s="361"/>
      <c r="E42" s="438"/>
      <c r="F42" s="757"/>
      <c r="G42" s="757"/>
    </row>
    <row r="43" spans="1:7" x14ac:dyDescent="0.35">
      <c r="A43" s="1288" t="s">
        <v>411</v>
      </c>
      <c r="B43" s="1288"/>
      <c r="C43" s="1288"/>
      <c r="D43" s="1288"/>
      <c r="E43" s="1288"/>
      <c r="F43" s="758"/>
      <c r="G43" s="758"/>
    </row>
    <row r="44" spans="1:7" x14ac:dyDescent="0.35">
      <c r="A44" s="758"/>
      <c r="B44" s="758"/>
      <c r="C44" s="758"/>
      <c r="D44" s="758"/>
      <c r="E44" s="758"/>
    </row>
    <row r="45" spans="1:7" x14ac:dyDescent="0.35">
      <c r="A45" s="277" t="s">
        <v>291</v>
      </c>
    </row>
    <row r="46" spans="1:7" x14ac:dyDescent="0.35">
      <c r="A46" s="356" t="s">
        <v>139</v>
      </c>
      <c r="B46" s="356" t="s">
        <v>428</v>
      </c>
    </row>
    <row r="47" spans="1:7" x14ac:dyDescent="0.35">
      <c r="A47" s="356" t="s">
        <v>498</v>
      </c>
      <c r="B47" s="356"/>
    </row>
    <row r="48" spans="1:7" x14ac:dyDescent="0.35">
      <c r="A48" s="356" t="s">
        <v>145</v>
      </c>
      <c r="B48" s="356"/>
    </row>
    <row r="49" spans="1:6" x14ac:dyDescent="0.35">
      <c r="A49" s="356" t="s">
        <v>500</v>
      </c>
      <c r="B49" s="356"/>
    </row>
    <row r="50" spans="1:6" x14ac:dyDescent="0.35">
      <c r="A50" s="277" t="s">
        <v>2106</v>
      </c>
    </row>
    <row r="51" spans="1:6" x14ac:dyDescent="0.35">
      <c r="A51" s="277" t="s">
        <v>455</v>
      </c>
    </row>
    <row r="52" spans="1:6" x14ac:dyDescent="0.35">
      <c r="A52" s="277" t="s">
        <v>501</v>
      </c>
    </row>
    <row r="53" spans="1:6" x14ac:dyDescent="0.35">
      <c r="A53" s="277" t="s">
        <v>1721</v>
      </c>
    </row>
    <row r="54" spans="1:6" x14ac:dyDescent="0.35">
      <c r="A54" s="277" t="s">
        <v>1722</v>
      </c>
    </row>
    <row r="55" spans="1:6" x14ac:dyDescent="0.35">
      <c r="A55" s="277" t="s">
        <v>1723</v>
      </c>
    </row>
    <row r="56" spans="1:6" x14ac:dyDescent="0.35">
      <c r="A56" s="277" t="s">
        <v>1724</v>
      </c>
    </row>
    <row r="57" spans="1:6" x14ac:dyDescent="0.35">
      <c r="A57" s="277" t="s">
        <v>1725</v>
      </c>
    </row>
    <row r="58" spans="1:6" x14ac:dyDescent="0.35">
      <c r="A58" s="277" t="s">
        <v>1726</v>
      </c>
    </row>
    <row r="59" spans="1:6" x14ac:dyDescent="0.35">
      <c r="A59" s="277" t="s">
        <v>1727</v>
      </c>
    </row>
    <row r="60" spans="1:6" x14ac:dyDescent="0.35">
      <c r="A60" s="277" t="s">
        <v>1726</v>
      </c>
    </row>
    <row r="61" spans="1:6" x14ac:dyDescent="0.35">
      <c r="A61" s="277" t="s">
        <v>1728</v>
      </c>
    </row>
    <row r="62" spans="1:6" x14ac:dyDescent="0.35">
      <c r="A62" s="277" t="s">
        <v>1729</v>
      </c>
    </row>
    <row r="63" spans="1:6" x14ac:dyDescent="0.35">
      <c r="A63" s="277" t="s">
        <v>1730</v>
      </c>
    </row>
    <row r="64" spans="1:6" x14ac:dyDescent="0.35">
      <c r="F64" s="362"/>
    </row>
    <row r="65" spans="1:7" x14ac:dyDescent="0.35">
      <c r="A65" s="361" t="s">
        <v>14</v>
      </c>
      <c r="B65" s="362"/>
      <c r="C65" s="362"/>
      <c r="D65" s="362"/>
      <c r="E65" s="362"/>
      <c r="F65" s="362"/>
    </row>
    <row r="66" spans="1:7" x14ac:dyDescent="0.35">
      <c r="A66" s="362" t="s">
        <v>2251</v>
      </c>
      <c r="B66" s="362"/>
      <c r="C66" s="362"/>
      <c r="D66" s="362"/>
      <c r="E66" s="362"/>
      <c r="F66" s="362"/>
    </row>
    <row r="67" spans="1:7" x14ac:dyDescent="0.35">
      <c r="A67" s="368" t="s">
        <v>2252</v>
      </c>
      <c r="B67" s="362"/>
      <c r="C67" s="362"/>
      <c r="D67" s="362"/>
      <c r="E67" s="362"/>
      <c r="F67" s="362"/>
    </row>
    <row r="68" spans="1:7" x14ac:dyDescent="0.35">
      <c r="A68" s="362" t="s">
        <v>2253</v>
      </c>
      <c r="B68" s="362"/>
      <c r="C68" s="362"/>
      <c r="D68" s="362"/>
      <c r="E68" s="362"/>
      <c r="F68" s="362"/>
    </row>
    <row r="69" spans="1:7" x14ac:dyDescent="0.35">
      <c r="A69" s="362" t="s">
        <v>2257</v>
      </c>
      <c r="B69" s="362"/>
      <c r="C69" s="362"/>
      <c r="D69" s="362"/>
      <c r="E69" s="362"/>
      <c r="F69" s="362"/>
    </row>
    <row r="70" spans="1:7" x14ac:dyDescent="0.35">
      <c r="A70" s="361" t="s">
        <v>15</v>
      </c>
      <c r="B70" s="362"/>
      <c r="C70" s="362"/>
      <c r="D70" s="557"/>
      <c r="E70" s="362"/>
      <c r="F70" s="362"/>
    </row>
    <row r="71" spans="1:7" x14ac:dyDescent="0.35">
      <c r="A71" s="557" t="s">
        <v>2254</v>
      </c>
      <c r="B71" s="362"/>
      <c r="C71" s="362"/>
      <c r="D71" s="367"/>
      <c r="E71" s="362"/>
      <c r="F71" s="362"/>
      <c r="G71" s="362"/>
    </row>
    <row r="72" spans="1:7" x14ac:dyDescent="0.35">
      <c r="A72" s="367" t="s">
        <v>2255</v>
      </c>
      <c r="B72" s="362"/>
      <c r="C72" s="362"/>
      <c r="D72" s="362"/>
      <c r="E72" s="362"/>
    </row>
    <row r="73" spans="1:7" x14ac:dyDescent="0.35">
      <c r="A73" s="367" t="s">
        <v>2256</v>
      </c>
    </row>
    <row r="74" spans="1:7" x14ac:dyDescent="0.35">
      <c r="A74" s="361" t="s">
        <v>1556</v>
      </c>
    </row>
    <row r="75" spans="1:7" x14ac:dyDescent="0.35">
      <c r="A75" s="361" t="s">
        <v>1716</v>
      </c>
    </row>
    <row r="76" spans="1:7" x14ac:dyDescent="0.35">
      <c r="A76" s="361"/>
    </row>
    <row r="77" spans="1:7" x14ac:dyDescent="0.35">
      <c r="A77" s="361"/>
    </row>
    <row r="78" spans="1:7" x14ac:dyDescent="0.35">
      <c r="A78" s="361"/>
    </row>
    <row r="79" spans="1:7" x14ac:dyDescent="0.35">
      <c r="A79" s="361"/>
    </row>
    <row r="80" spans="1:7" x14ac:dyDescent="0.35">
      <c r="A80" s="361"/>
    </row>
    <row r="81" spans="1:7" x14ac:dyDescent="0.35">
      <c r="A81" s="361"/>
    </row>
    <row r="82" spans="1:7" x14ac:dyDescent="0.35">
      <c r="A82" s="361"/>
      <c r="E82" s="438" t="s">
        <v>124</v>
      </c>
    </row>
    <row r="83" spans="1:7" x14ac:dyDescent="0.35">
      <c r="F83" s="757"/>
    </row>
    <row r="84" spans="1:7" x14ac:dyDescent="0.35">
      <c r="A84" s="1288" t="s">
        <v>411</v>
      </c>
      <c r="B84" s="1288"/>
      <c r="C84" s="1288"/>
      <c r="D84" s="1288"/>
      <c r="E84" s="1288"/>
      <c r="F84" s="758"/>
    </row>
    <row r="85" spans="1:7" x14ac:dyDescent="0.35">
      <c r="A85" s="758"/>
      <c r="B85" s="758"/>
      <c r="C85" s="758"/>
      <c r="D85" s="758"/>
      <c r="E85" s="758"/>
    </row>
    <row r="86" spans="1:7" x14ac:dyDescent="0.35">
      <c r="A86" s="758"/>
    </row>
    <row r="87" spans="1:7" x14ac:dyDescent="0.35">
      <c r="A87" s="277" t="s">
        <v>291</v>
      </c>
      <c r="B87" s="356" t="s">
        <v>428</v>
      </c>
    </row>
    <row r="88" spans="1:7" x14ac:dyDescent="0.35">
      <c r="A88" s="356" t="s">
        <v>139</v>
      </c>
      <c r="B88" s="356"/>
    </row>
    <row r="89" spans="1:7" x14ac:dyDescent="0.35">
      <c r="A89" s="356" t="s">
        <v>454</v>
      </c>
      <c r="B89" s="356"/>
    </row>
    <row r="90" spans="1:7" x14ac:dyDescent="0.35">
      <c r="A90" s="356" t="s">
        <v>1971</v>
      </c>
      <c r="B90" s="356"/>
    </row>
    <row r="91" spans="1:7" x14ac:dyDescent="0.35">
      <c r="A91" s="356" t="s">
        <v>1805</v>
      </c>
    </row>
    <row r="92" spans="1:7" x14ac:dyDescent="0.35">
      <c r="A92" s="277" t="s">
        <v>1806</v>
      </c>
    </row>
    <row r="93" spans="1:7" ht="21" customHeight="1" x14ac:dyDescent="0.35">
      <c r="A93" s="277" t="s">
        <v>465</v>
      </c>
      <c r="F93" s="554"/>
      <c r="G93" s="554"/>
    </row>
    <row r="94" spans="1:7" ht="24.75" customHeight="1" x14ac:dyDescent="0.35">
      <c r="A94" s="277" t="s">
        <v>1584</v>
      </c>
      <c r="B94" s="554"/>
      <c r="C94" s="554"/>
      <c r="D94" s="554"/>
      <c r="E94" s="554"/>
      <c r="F94" s="759"/>
      <c r="G94" s="554"/>
    </row>
    <row r="95" spans="1:7" ht="21.75" customHeight="1" x14ac:dyDescent="0.35">
      <c r="A95" s="1290" t="s">
        <v>1972</v>
      </c>
      <c r="B95" s="1290"/>
      <c r="C95" s="1290"/>
      <c r="D95" s="1290"/>
      <c r="E95" s="1290"/>
      <c r="F95" s="759"/>
    </row>
    <row r="96" spans="1:7" x14ac:dyDescent="0.35">
      <c r="A96" s="1290" t="s">
        <v>1731</v>
      </c>
      <c r="B96" s="1290"/>
      <c r="C96" s="1290"/>
      <c r="D96" s="1290"/>
      <c r="E96" s="1290"/>
    </row>
    <row r="97" spans="1:7" x14ac:dyDescent="0.35">
      <c r="A97" s="277" t="s">
        <v>1732</v>
      </c>
    </row>
    <row r="98" spans="1:7" x14ac:dyDescent="0.35">
      <c r="A98" s="277" t="s">
        <v>1797</v>
      </c>
    </row>
    <row r="99" spans="1:7" x14ac:dyDescent="0.35">
      <c r="A99" s="277" t="s">
        <v>1734</v>
      </c>
    </row>
    <row r="100" spans="1:7" x14ac:dyDescent="0.35">
      <c r="A100" s="277" t="s">
        <v>1733</v>
      </c>
    </row>
    <row r="101" spans="1:7" x14ac:dyDescent="0.35">
      <c r="A101" s="277" t="s">
        <v>1798</v>
      </c>
    </row>
    <row r="102" spans="1:7" x14ac:dyDescent="0.35">
      <c r="A102" s="277" t="s">
        <v>1734</v>
      </c>
    </row>
    <row r="103" spans="1:7" x14ac:dyDescent="0.35">
      <c r="A103" s="277" t="s">
        <v>1735</v>
      </c>
    </row>
    <row r="104" spans="1:7" x14ac:dyDescent="0.35">
      <c r="A104" s="277" t="s">
        <v>1736</v>
      </c>
      <c r="F104" s="362"/>
    </row>
    <row r="105" spans="1:7" x14ac:dyDescent="0.35">
      <c r="A105" s="277" t="s">
        <v>1737</v>
      </c>
      <c r="B105" s="362"/>
      <c r="C105" s="362"/>
      <c r="D105" s="362"/>
      <c r="E105" s="362"/>
      <c r="F105" s="362"/>
    </row>
    <row r="106" spans="1:7" x14ac:dyDescent="0.35">
      <c r="A106" s="366" t="s">
        <v>14</v>
      </c>
      <c r="B106" s="362"/>
      <c r="C106" s="362"/>
      <c r="D106" s="362"/>
      <c r="E106" s="362"/>
      <c r="F106" s="362"/>
      <c r="G106" s="272"/>
    </row>
    <row r="107" spans="1:7" x14ac:dyDescent="0.35">
      <c r="A107" s="362" t="s">
        <v>490</v>
      </c>
      <c r="B107" s="362"/>
      <c r="C107" s="362"/>
      <c r="D107" s="362"/>
      <c r="E107" s="362"/>
      <c r="F107" s="362"/>
      <c r="G107" s="272"/>
    </row>
    <row r="108" spans="1:7" x14ac:dyDescent="0.35">
      <c r="A108" s="362" t="s">
        <v>491</v>
      </c>
      <c r="B108" s="362"/>
      <c r="C108" s="362"/>
      <c r="D108" s="362"/>
      <c r="E108" s="362"/>
      <c r="F108" s="362"/>
      <c r="G108" s="272"/>
    </row>
    <row r="109" spans="1:7" x14ac:dyDescent="0.35">
      <c r="A109" s="362" t="s">
        <v>492</v>
      </c>
      <c r="B109" s="362"/>
      <c r="C109" s="362"/>
      <c r="D109" s="362"/>
      <c r="E109" s="362"/>
      <c r="F109" s="362"/>
      <c r="G109" s="272"/>
    </row>
    <row r="110" spans="1:7" x14ac:dyDescent="0.35">
      <c r="A110" s="362" t="s">
        <v>493</v>
      </c>
      <c r="B110" s="362"/>
      <c r="C110" s="362"/>
      <c r="D110" s="362"/>
      <c r="E110" s="362"/>
      <c r="F110" s="362"/>
      <c r="G110" s="272"/>
    </row>
    <row r="111" spans="1:7" x14ac:dyDescent="0.35">
      <c r="A111" s="362" t="s">
        <v>494</v>
      </c>
      <c r="B111" s="362"/>
      <c r="C111" s="362"/>
      <c r="D111" s="362"/>
      <c r="E111" s="362"/>
      <c r="F111" s="362"/>
    </row>
    <row r="112" spans="1:7" x14ac:dyDescent="0.35">
      <c r="A112" s="362"/>
      <c r="B112" s="362"/>
      <c r="C112" s="362"/>
      <c r="D112" s="362"/>
      <c r="E112" s="362"/>
      <c r="F112" s="362"/>
    </row>
    <row r="113" spans="1:7" x14ac:dyDescent="0.35">
      <c r="A113" s="366" t="s">
        <v>15</v>
      </c>
      <c r="B113" s="362"/>
      <c r="C113" s="362"/>
      <c r="D113" s="557"/>
      <c r="E113" s="362"/>
      <c r="F113" s="362"/>
    </row>
    <row r="114" spans="1:7" x14ac:dyDescent="0.35">
      <c r="A114" s="557" t="s">
        <v>495</v>
      </c>
      <c r="B114" s="362"/>
      <c r="C114" s="362"/>
      <c r="D114" s="367"/>
      <c r="E114" s="362"/>
      <c r="F114" s="362"/>
    </row>
    <row r="115" spans="1:7" x14ac:dyDescent="0.35">
      <c r="A115" s="367" t="s">
        <v>496</v>
      </c>
      <c r="B115" s="362"/>
      <c r="C115" s="362"/>
      <c r="D115" s="367"/>
      <c r="E115" s="362"/>
    </row>
    <row r="116" spans="1:7" x14ac:dyDescent="0.35">
      <c r="A116" s="367" t="s">
        <v>497</v>
      </c>
    </row>
    <row r="117" spans="1:7" x14ac:dyDescent="0.35">
      <c r="A117" s="361" t="s">
        <v>1555</v>
      </c>
    </row>
    <row r="118" spans="1:7" x14ac:dyDescent="0.35">
      <c r="A118" s="361" t="s">
        <v>1716</v>
      </c>
    </row>
    <row r="119" spans="1:7" x14ac:dyDescent="0.35">
      <c r="A119" s="361"/>
    </row>
    <row r="120" spans="1:7" x14ac:dyDescent="0.35">
      <c r="A120" s="361"/>
    </row>
    <row r="121" spans="1:7" x14ac:dyDescent="0.35">
      <c r="A121" s="361"/>
    </row>
    <row r="122" spans="1:7" ht="23.25" customHeight="1" x14ac:dyDescent="0.35">
      <c r="A122" s="361"/>
      <c r="F122" s="438"/>
      <c r="G122" s="355"/>
    </row>
    <row r="123" spans="1:7" x14ac:dyDescent="0.35">
      <c r="A123" s="361"/>
      <c r="E123" s="438" t="s">
        <v>124</v>
      </c>
    </row>
    <row r="124" spans="1:7" x14ac:dyDescent="0.35">
      <c r="F124" s="757"/>
    </row>
    <row r="125" spans="1:7" x14ac:dyDescent="0.35">
      <c r="A125" s="1288" t="s">
        <v>453</v>
      </c>
      <c r="B125" s="1288"/>
      <c r="C125" s="1288"/>
      <c r="D125" s="1288"/>
      <c r="E125" s="1288"/>
    </row>
    <row r="126" spans="1:7" x14ac:dyDescent="0.35">
      <c r="A126" s="758"/>
    </row>
    <row r="127" spans="1:7" x14ac:dyDescent="0.35">
      <c r="A127" s="277" t="s">
        <v>291</v>
      </c>
      <c r="B127" s="356" t="s">
        <v>428</v>
      </c>
    </row>
    <row r="128" spans="1:7" x14ac:dyDescent="0.35">
      <c r="A128" s="356" t="s">
        <v>139</v>
      </c>
      <c r="B128" s="356"/>
    </row>
    <row r="129" spans="1:7" x14ac:dyDescent="0.35">
      <c r="A129" s="356" t="s">
        <v>454</v>
      </c>
      <c r="B129" s="356"/>
    </row>
    <row r="130" spans="1:7" x14ac:dyDescent="0.35">
      <c r="A130" s="356" t="s">
        <v>436</v>
      </c>
      <c r="B130" s="356"/>
      <c r="D130" s="277" t="s">
        <v>2112</v>
      </c>
    </row>
    <row r="131" spans="1:7" x14ac:dyDescent="0.35">
      <c r="A131" s="356" t="s">
        <v>1510</v>
      </c>
    </row>
    <row r="132" spans="1:7" x14ac:dyDescent="0.35">
      <c r="A132" s="277" t="s">
        <v>455</v>
      </c>
    </row>
    <row r="133" spans="1:7" x14ac:dyDescent="0.35">
      <c r="A133" s="277" t="s">
        <v>1585</v>
      </c>
    </row>
    <row r="134" spans="1:7" x14ac:dyDescent="0.35">
      <c r="A134" s="277" t="s">
        <v>1738</v>
      </c>
    </row>
    <row r="135" spans="1:7" x14ac:dyDescent="0.35">
      <c r="A135" s="277" t="s">
        <v>1739</v>
      </c>
    </row>
    <row r="136" spans="1:7" ht="26.25" customHeight="1" x14ac:dyDescent="0.35">
      <c r="A136" s="277" t="s">
        <v>1740</v>
      </c>
      <c r="B136" s="503"/>
      <c r="F136" s="355"/>
      <c r="G136" s="554"/>
    </row>
    <row r="137" spans="1:7" ht="24.75" customHeight="1" x14ac:dyDescent="0.35">
      <c r="A137" s="1291" t="s">
        <v>1741</v>
      </c>
      <c r="B137" s="1291"/>
      <c r="C137" s="1291"/>
      <c r="D137" s="1291"/>
      <c r="E137" s="1291"/>
      <c r="F137" s="759"/>
      <c r="G137" s="554"/>
    </row>
    <row r="138" spans="1:7" ht="23.25" customHeight="1" x14ac:dyDescent="0.35">
      <c r="A138" s="1290" t="s">
        <v>1587</v>
      </c>
      <c r="B138" s="1290"/>
      <c r="C138" s="1290"/>
      <c r="D138" s="1290"/>
      <c r="E138" s="1290"/>
      <c r="F138" s="759"/>
    </row>
    <row r="139" spans="1:7" x14ac:dyDescent="0.35">
      <c r="A139" s="1290" t="s">
        <v>1588</v>
      </c>
      <c r="B139" s="1290"/>
      <c r="C139" s="1290"/>
      <c r="D139" s="1290"/>
      <c r="E139" s="1290"/>
    </row>
    <row r="140" spans="1:7" x14ac:dyDescent="0.35">
      <c r="A140" s="277" t="s">
        <v>1589</v>
      </c>
    </row>
    <row r="141" spans="1:7" x14ac:dyDescent="0.35">
      <c r="F141" s="362"/>
    </row>
    <row r="142" spans="1:7" x14ac:dyDescent="0.35">
      <c r="A142" s="361" t="s">
        <v>14</v>
      </c>
      <c r="B142" s="362"/>
      <c r="C142" s="362"/>
      <c r="D142" s="362"/>
      <c r="E142" s="362"/>
      <c r="F142" s="362"/>
    </row>
    <row r="143" spans="1:7" x14ac:dyDescent="0.35">
      <c r="A143" s="362" t="s">
        <v>1742</v>
      </c>
      <c r="B143" s="362"/>
      <c r="C143" s="362"/>
      <c r="D143" s="362"/>
      <c r="E143" s="362"/>
      <c r="F143" s="362"/>
    </row>
    <row r="144" spans="1:7" x14ac:dyDescent="0.35">
      <c r="A144" s="362" t="s">
        <v>1743</v>
      </c>
      <c r="B144" s="362"/>
      <c r="C144" s="362"/>
      <c r="D144" s="362"/>
      <c r="E144" s="362"/>
      <c r="F144" s="362"/>
    </row>
    <row r="145" spans="1:6" x14ac:dyDescent="0.35">
      <c r="A145" s="362" t="s">
        <v>1744</v>
      </c>
      <c r="B145" s="362"/>
      <c r="C145" s="362"/>
      <c r="D145" s="362"/>
      <c r="E145" s="362"/>
      <c r="F145" s="362"/>
    </row>
    <row r="146" spans="1:6" x14ac:dyDescent="0.35">
      <c r="A146" s="362"/>
      <c r="B146" s="362"/>
      <c r="C146" s="362"/>
      <c r="D146" s="362"/>
      <c r="E146" s="362"/>
      <c r="F146" s="362"/>
    </row>
    <row r="147" spans="1:6" x14ac:dyDescent="0.35">
      <c r="A147" s="366" t="s">
        <v>15</v>
      </c>
      <c r="B147" s="362"/>
      <c r="C147" s="362"/>
      <c r="D147" s="557"/>
      <c r="E147" s="362"/>
      <c r="F147" s="362"/>
    </row>
    <row r="148" spans="1:6" x14ac:dyDescent="0.35">
      <c r="A148" s="557" t="s">
        <v>458</v>
      </c>
      <c r="B148" s="362"/>
      <c r="C148" s="362"/>
      <c r="D148" s="367"/>
      <c r="E148" s="362"/>
      <c r="F148" s="362"/>
    </row>
    <row r="149" spans="1:6" x14ac:dyDescent="0.35">
      <c r="A149" s="367" t="s">
        <v>459</v>
      </c>
      <c r="B149" s="362"/>
      <c r="C149" s="362"/>
      <c r="D149" s="367"/>
      <c r="E149" s="362"/>
    </row>
    <row r="150" spans="1:6" x14ac:dyDescent="0.35">
      <c r="A150" s="367" t="s">
        <v>431</v>
      </c>
    </row>
    <row r="151" spans="1:6" x14ac:dyDescent="0.35">
      <c r="A151" s="361" t="s">
        <v>1553</v>
      </c>
    </row>
    <row r="152" spans="1:6" x14ac:dyDescent="0.35">
      <c r="A152" s="361"/>
    </row>
    <row r="153" spans="1:6" x14ac:dyDescent="0.35">
      <c r="A153" s="361" t="s">
        <v>1716</v>
      </c>
    </row>
    <row r="154" spans="1:6" x14ac:dyDescent="0.35">
      <c r="A154" s="361" t="s">
        <v>431</v>
      </c>
    </row>
    <row r="155" spans="1:6" x14ac:dyDescent="0.35">
      <c r="A155" s="361"/>
    </row>
    <row r="156" spans="1:6" x14ac:dyDescent="0.35">
      <c r="A156" s="361"/>
    </row>
    <row r="157" spans="1:6" x14ac:dyDescent="0.35">
      <c r="A157" s="361"/>
    </row>
    <row r="158" spans="1:6" x14ac:dyDescent="0.35">
      <c r="A158" s="361"/>
    </row>
    <row r="159" spans="1:6" x14ac:dyDescent="0.35">
      <c r="A159" s="361"/>
    </row>
    <row r="160" spans="1:6" x14ac:dyDescent="0.35">
      <c r="A160" s="361"/>
    </row>
    <row r="161" spans="1:7" x14ac:dyDescent="0.35">
      <c r="A161" s="361"/>
    </row>
    <row r="162" spans="1:7" ht="23.25" customHeight="1" x14ac:dyDescent="0.35">
      <c r="A162" s="361"/>
      <c r="F162" s="438"/>
      <c r="G162" s="355"/>
    </row>
    <row r="163" spans="1:7" x14ac:dyDescent="0.35">
      <c r="A163" s="361"/>
      <c r="F163" s="758"/>
      <c r="G163" s="758"/>
    </row>
    <row r="164" spans="1:7" x14ac:dyDescent="0.35">
      <c r="A164" s="361"/>
      <c r="E164" s="438" t="s">
        <v>124</v>
      </c>
    </row>
    <row r="165" spans="1:7" x14ac:dyDescent="0.35">
      <c r="B165" s="758"/>
      <c r="C165" s="758"/>
      <c r="D165" s="758"/>
      <c r="E165" s="758"/>
    </row>
    <row r="166" spans="1:7" x14ac:dyDescent="0.35">
      <c r="A166" s="1288" t="s">
        <v>411</v>
      </c>
      <c r="B166" s="1288"/>
      <c r="C166" s="1288"/>
      <c r="D166" s="1288"/>
      <c r="E166" s="1288"/>
    </row>
    <row r="167" spans="1:7" x14ac:dyDescent="0.35">
      <c r="A167" s="277" t="s">
        <v>291</v>
      </c>
      <c r="B167" s="356" t="s">
        <v>428</v>
      </c>
    </row>
    <row r="168" spans="1:7" x14ac:dyDescent="0.35">
      <c r="A168" s="356" t="s">
        <v>139</v>
      </c>
      <c r="B168" s="356"/>
    </row>
    <row r="169" spans="1:7" x14ac:dyDescent="0.35">
      <c r="A169" s="356" t="s">
        <v>454</v>
      </c>
      <c r="B169" s="356"/>
    </row>
    <row r="170" spans="1:7" x14ac:dyDescent="0.35">
      <c r="A170" s="356" t="s">
        <v>436</v>
      </c>
      <c r="B170" s="356"/>
    </row>
    <row r="171" spans="1:7" x14ac:dyDescent="0.35">
      <c r="A171" s="356" t="s">
        <v>1513</v>
      </c>
    </row>
    <row r="172" spans="1:7" x14ac:dyDescent="0.35">
      <c r="A172" s="277" t="s">
        <v>2244</v>
      </c>
    </row>
    <row r="173" spans="1:7" x14ac:dyDescent="0.35">
      <c r="A173" s="277" t="s">
        <v>455</v>
      </c>
    </row>
    <row r="174" spans="1:7" x14ac:dyDescent="0.35">
      <c r="A174" s="277" t="s">
        <v>1585</v>
      </c>
    </row>
    <row r="175" spans="1:7" x14ac:dyDescent="0.35">
      <c r="A175" s="277" t="s">
        <v>1747</v>
      </c>
    </row>
    <row r="176" spans="1:7" x14ac:dyDescent="0.35">
      <c r="A176" s="277" t="s">
        <v>456</v>
      </c>
    </row>
    <row r="177" spans="1:7" x14ac:dyDescent="0.35">
      <c r="A177" s="277" t="s">
        <v>457</v>
      </c>
    </row>
    <row r="178" spans="1:7" x14ac:dyDescent="0.35">
      <c r="A178" s="277" t="s">
        <v>1745</v>
      </c>
    </row>
    <row r="179" spans="1:7" ht="21" customHeight="1" x14ac:dyDescent="0.35">
      <c r="A179" s="277" t="s">
        <v>1746</v>
      </c>
    </row>
    <row r="180" spans="1:7" x14ac:dyDescent="0.35">
      <c r="A180" s="277" t="s">
        <v>1984</v>
      </c>
    </row>
    <row r="181" spans="1:7" x14ac:dyDescent="0.35">
      <c r="A181" s="277" t="s">
        <v>1748</v>
      </c>
    </row>
    <row r="182" spans="1:7" x14ac:dyDescent="0.35">
      <c r="A182" s="277" t="s">
        <v>1746</v>
      </c>
    </row>
    <row r="183" spans="1:7" x14ac:dyDescent="0.35">
      <c r="A183" s="277" t="s">
        <v>1749</v>
      </c>
    </row>
    <row r="184" spans="1:7" x14ac:dyDescent="0.35">
      <c r="A184" s="277" t="s">
        <v>1590</v>
      </c>
    </row>
    <row r="185" spans="1:7" x14ac:dyDescent="0.35">
      <c r="A185" s="277" t="s">
        <v>1591</v>
      </c>
      <c r="F185" s="362"/>
    </row>
    <row r="186" spans="1:7" x14ac:dyDescent="0.35">
      <c r="F186" s="473"/>
      <c r="G186" s="272"/>
    </row>
    <row r="187" spans="1:7" x14ac:dyDescent="0.35">
      <c r="A187" s="361" t="s">
        <v>14</v>
      </c>
      <c r="B187" s="362"/>
      <c r="C187" s="362"/>
      <c r="D187" s="362"/>
      <c r="E187" s="362"/>
      <c r="F187" s="473"/>
      <c r="G187" s="272"/>
    </row>
    <row r="188" spans="1:7" x14ac:dyDescent="0.35">
      <c r="A188" s="362" t="s">
        <v>502</v>
      </c>
      <c r="B188" s="362"/>
      <c r="C188" s="362"/>
      <c r="D188" s="362"/>
      <c r="E188" s="362"/>
      <c r="F188" s="473"/>
      <c r="G188" s="272"/>
    </row>
    <row r="189" spans="1:7" x14ac:dyDescent="0.35">
      <c r="A189" s="362" t="s">
        <v>503</v>
      </c>
      <c r="B189" s="362"/>
      <c r="C189" s="362"/>
      <c r="D189" s="362"/>
      <c r="E189" s="362"/>
      <c r="F189" s="473"/>
      <c r="G189" s="272"/>
    </row>
    <row r="190" spans="1:7" x14ac:dyDescent="0.35">
      <c r="A190" s="362" t="s">
        <v>504</v>
      </c>
      <c r="B190" s="362"/>
      <c r="C190" s="362"/>
      <c r="D190" s="362"/>
      <c r="E190" s="362"/>
      <c r="F190" s="473"/>
      <c r="G190" s="272"/>
    </row>
    <row r="191" spans="1:7" x14ac:dyDescent="0.35">
      <c r="A191" s="362" t="s">
        <v>505</v>
      </c>
      <c r="B191" s="362"/>
      <c r="C191" s="362"/>
      <c r="D191" s="362"/>
      <c r="E191" s="362"/>
      <c r="F191" s="473"/>
      <c r="G191" s="473"/>
    </row>
    <row r="192" spans="1:7" x14ac:dyDescent="0.35">
      <c r="A192" s="362" t="s">
        <v>506</v>
      </c>
      <c r="B192" s="362"/>
      <c r="C192" s="362"/>
      <c r="D192" s="362"/>
      <c r="E192" s="362"/>
      <c r="F192" s="473"/>
      <c r="G192" s="272"/>
    </row>
    <row r="193" spans="1:7" x14ac:dyDescent="0.35">
      <c r="A193" s="362" t="s">
        <v>507</v>
      </c>
      <c r="B193" s="362"/>
      <c r="C193" s="362"/>
      <c r="D193" s="362"/>
      <c r="E193" s="362"/>
      <c r="F193" s="362"/>
    </row>
    <row r="194" spans="1:7" x14ac:dyDescent="0.35">
      <c r="A194" s="362" t="s">
        <v>508</v>
      </c>
      <c r="B194" s="362"/>
      <c r="C194" s="362"/>
      <c r="D194" s="362"/>
      <c r="E194" s="362"/>
      <c r="F194" s="362"/>
    </row>
    <row r="195" spans="1:7" x14ac:dyDescent="0.35">
      <c r="A195" s="366" t="s">
        <v>15</v>
      </c>
      <c r="B195" s="362"/>
      <c r="C195" s="362"/>
      <c r="D195" s="557"/>
      <c r="E195" s="362"/>
      <c r="F195" s="362"/>
    </row>
    <row r="196" spans="1:7" x14ac:dyDescent="0.35">
      <c r="A196" s="557" t="s">
        <v>1750</v>
      </c>
      <c r="B196" s="362"/>
      <c r="C196" s="362"/>
      <c r="D196" s="367"/>
      <c r="E196" s="362"/>
      <c r="F196" s="362"/>
      <c r="G196" s="362"/>
    </row>
    <row r="197" spans="1:7" x14ac:dyDescent="0.35">
      <c r="A197" s="367" t="s">
        <v>1751</v>
      </c>
      <c r="B197" s="362"/>
      <c r="C197" s="362"/>
      <c r="D197" s="367"/>
      <c r="E197" s="362"/>
    </row>
    <row r="198" spans="1:7" x14ac:dyDescent="0.35">
      <c r="A198" s="367" t="s">
        <v>1752</v>
      </c>
      <c r="B198" s="362"/>
      <c r="C198" s="362"/>
      <c r="D198" s="367"/>
      <c r="E198" s="362"/>
    </row>
    <row r="199" spans="1:7" x14ac:dyDescent="0.35">
      <c r="A199" s="367" t="s">
        <v>1753</v>
      </c>
    </row>
    <row r="200" spans="1:7" x14ac:dyDescent="0.35">
      <c r="A200" s="361" t="s">
        <v>1553</v>
      </c>
    </row>
    <row r="201" spans="1:7" x14ac:dyDescent="0.35">
      <c r="A201" s="361" t="s">
        <v>1716</v>
      </c>
    </row>
    <row r="202" spans="1:7" x14ac:dyDescent="0.35">
      <c r="A202" s="361"/>
    </row>
    <row r="203" spans="1:7" ht="23.25" customHeight="1" x14ac:dyDescent="0.35">
      <c r="A203" s="361"/>
      <c r="F203" s="355"/>
      <c r="G203" s="355"/>
    </row>
    <row r="204" spans="1:7" x14ac:dyDescent="0.35">
      <c r="A204" s="361"/>
      <c r="F204" s="758"/>
      <c r="G204" s="758"/>
    </row>
    <row r="205" spans="1:7" x14ac:dyDescent="0.35">
      <c r="A205" s="361"/>
      <c r="E205" s="438" t="s">
        <v>124</v>
      </c>
      <c r="F205" s="757"/>
    </row>
    <row r="206" spans="1:7" x14ac:dyDescent="0.35">
      <c r="B206" s="758"/>
      <c r="C206" s="758"/>
      <c r="D206" s="758"/>
      <c r="E206" s="758"/>
    </row>
    <row r="207" spans="1:7" x14ac:dyDescent="0.35">
      <c r="A207" s="1288" t="s">
        <v>411</v>
      </c>
      <c r="B207" s="1288"/>
      <c r="C207" s="1288"/>
      <c r="D207" s="1288"/>
      <c r="E207" s="1288"/>
    </row>
    <row r="208" spans="1:7" x14ac:dyDescent="0.35">
      <c r="A208" s="758"/>
    </row>
    <row r="209" spans="1:7" x14ac:dyDescent="0.35">
      <c r="A209" s="277" t="s">
        <v>291</v>
      </c>
      <c r="B209" s="356" t="s">
        <v>428</v>
      </c>
    </row>
    <row r="210" spans="1:7" x14ac:dyDescent="0.35">
      <c r="A210" s="356" t="s">
        <v>139</v>
      </c>
      <c r="B210" s="356"/>
    </row>
    <row r="211" spans="1:7" x14ac:dyDescent="0.35">
      <c r="A211" s="356" t="s">
        <v>454</v>
      </c>
      <c r="B211" s="356"/>
    </row>
    <row r="212" spans="1:7" x14ac:dyDescent="0.35">
      <c r="A212" s="356" t="s">
        <v>436</v>
      </c>
      <c r="B212" s="356"/>
      <c r="C212" s="277" t="s">
        <v>1509</v>
      </c>
    </row>
    <row r="213" spans="1:7" ht="27.75" customHeight="1" x14ac:dyDescent="0.35">
      <c r="A213" s="356" t="s">
        <v>1474</v>
      </c>
      <c r="F213" s="554"/>
      <c r="G213" s="554"/>
    </row>
    <row r="214" spans="1:7" ht="27" customHeight="1" x14ac:dyDescent="0.35">
      <c r="A214" s="277" t="s">
        <v>455</v>
      </c>
      <c r="F214" s="759"/>
      <c r="G214" s="554"/>
    </row>
    <row r="215" spans="1:7" ht="21" customHeight="1" x14ac:dyDescent="0.35">
      <c r="A215" s="277" t="s">
        <v>1592</v>
      </c>
      <c r="B215" s="554"/>
      <c r="C215" s="554"/>
      <c r="D215" s="554"/>
      <c r="E215" s="554"/>
      <c r="F215" s="759"/>
    </row>
    <row r="216" spans="1:7" x14ac:dyDescent="0.35">
      <c r="A216" s="1290" t="s">
        <v>1894</v>
      </c>
      <c r="B216" s="1290"/>
      <c r="C216" s="1290"/>
      <c r="D216" s="1290"/>
      <c r="E216" s="1290"/>
    </row>
    <row r="217" spans="1:7" ht="21" customHeight="1" x14ac:dyDescent="0.35">
      <c r="A217" s="1290" t="s">
        <v>1895</v>
      </c>
      <c r="B217" s="1290"/>
      <c r="C217" s="1290"/>
      <c r="D217" s="1290"/>
      <c r="E217" s="1290"/>
      <c r="F217" s="554"/>
      <c r="G217" s="554"/>
    </row>
    <row r="218" spans="1:7" ht="21" customHeight="1" x14ac:dyDescent="0.35">
      <c r="A218" s="277" t="s">
        <v>1593</v>
      </c>
      <c r="B218" s="503"/>
      <c r="F218" s="759"/>
      <c r="G218" s="554"/>
    </row>
    <row r="219" spans="1:7" ht="23.25" customHeight="1" x14ac:dyDescent="0.35">
      <c r="A219" s="355" t="s">
        <v>1741</v>
      </c>
      <c r="B219" s="554"/>
      <c r="C219" s="554"/>
      <c r="D219" s="554"/>
      <c r="E219" s="554"/>
      <c r="F219" s="759"/>
    </row>
    <row r="220" spans="1:7" x14ac:dyDescent="0.35">
      <c r="A220" s="1290" t="s">
        <v>1587</v>
      </c>
      <c r="B220" s="1290"/>
      <c r="C220" s="1290"/>
      <c r="D220" s="1290"/>
      <c r="E220" s="1290"/>
    </row>
    <row r="221" spans="1:7" x14ac:dyDescent="0.35">
      <c r="A221" s="1290" t="s">
        <v>1588</v>
      </c>
      <c r="B221" s="1290"/>
      <c r="C221" s="1290"/>
      <c r="D221" s="1290"/>
      <c r="E221" s="1290"/>
    </row>
    <row r="222" spans="1:7" x14ac:dyDescent="0.35">
      <c r="A222" s="277" t="s">
        <v>1589</v>
      </c>
      <c r="F222" s="362"/>
    </row>
    <row r="223" spans="1:7" x14ac:dyDescent="0.35">
      <c r="A223" s="277" t="s">
        <v>431</v>
      </c>
      <c r="F223" s="362"/>
    </row>
    <row r="224" spans="1:7" x14ac:dyDescent="0.35">
      <c r="A224" s="361" t="s">
        <v>14</v>
      </c>
      <c r="B224" s="362"/>
      <c r="C224" s="362"/>
      <c r="D224" s="362"/>
      <c r="E224" s="362"/>
      <c r="F224" s="362"/>
    </row>
    <row r="225" spans="1:8" x14ac:dyDescent="0.35">
      <c r="A225" s="362" t="s">
        <v>1754</v>
      </c>
      <c r="B225" s="362"/>
      <c r="C225" s="362"/>
      <c r="D225" s="362"/>
      <c r="E225" s="362"/>
      <c r="F225" s="362"/>
    </row>
    <row r="226" spans="1:8" x14ac:dyDescent="0.35">
      <c r="A226" s="362" t="s">
        <v>1755</v>
      </c>
      <c r="B226" s="362"/>
      <c r="C226" s="362"/>
      <c r="D226" s="362"/>
      <c r="E226" s="362"/>
      <c r="F226" s="362"/>
      <c r="G226" s="362"/>
    </row>
    <row r="227" spans="1:8" x14ac:dyDescent="0.35">
      <c r="A227" s="368" t="s">
        <v>1756</v>
      </c>
      <c r="B227" s="362"/>
      <c r="C227" s="362"/>
      <c r="D227" s="362"/>
      <c r="E227" s="362"/>
    </row>
    <row r="228" spans="1:8" x14ac:dyDescent="0.35">
      <c r="A228" s="362" t="s">
        <v>1757</v>
      </c>
      <c r="B228" s="362"/>
      <c r="C228" s="362"/>
      <c r="D228" s="362"/>
      <c r="E228" s="362"/>
      <c r="F228" s="362"/>
    </row>
    <row r="229" spans="1:8" x14ac:dyDescent="0.35">
      <c r="A229" s="362" t="s">
        <v>1758</v>
      </c>
      <c r="F229" s="362"/>
    </row>
    <row r="230" spans="1:8" x14ac:dyDescent="0.35">
      <c r="A230" s="361" t="s">
        <v>15</v>
      </c>
      <c r="B230" s="362"/>
      <c r="C230" s="362"/>
      <c r="D230" s="557"/>
      <c r="E230" s="362"/>
    </row>
    <row r="231" spans="1:8" x14ac:dyDescent="0.35">
      <c r="A231" s="756" t="s">
        <v>1759</v>
      </c>
      <c r="B231" s="362"/>
      <c r="C231" s="362"/>
      <c r="D231" s="367"/>
      <c r="E231" s="362"/>
    </row>
    <row r="232" spans="1:8" x14ac:dyDescent="0.35">
      <c r="A232" s="367" t="s">
        <v>463</v>
      </c>
    </row>
    <row r="233" spans="1:8" x14ac:dyDescent="0.35">
      <c r="A233" s="361" t="s">
        <v>1553</v>
      </c>
    </row>
    <row r="234" spans="1:8" x14ac:dyDescent="0.35">
      <c r="A234" s="361"/>
    </row>
    <row r="235" spans="1:8" x14ac:dyDescent="0.35">
      <c r="A235" s="361" t="s">
        <v>1716</v>
      </c>
    </row>
    <row r="236" spans="1:8" x14ac:dyDescent="0.35">
      <c r="A236" s="361"/>
    </row>
    <row r="237" spans="1:8" x14ac:dyDescent="0.35">
      <c r="A237" s="361"/>
      <c r="H237" s="277" t="s">
        <v>1468</v>
      </c>
    </row>
    <row r="238" spans="1:8" x14ac:dyDescent="0.35">
      <c r="A238" s="361"/>
    </row>
    <row r="239" spans="1:8" x14ac:dyDescent="0.35">
      <c r="A239" s="361"/>
    </row>
    <row r="240" spans="1:8" x14ac:dyDescent="0.35">
      <c r="A240" s="361"/>
    </row>
    <row r="241" spans="1:7" x14ac:dyDescent="0.35">
      <c r="A241" s="361"/>
    </row>
    <row r="242" spans="1:7" ht="23.25" customHeight="1" x14ac:dyDescent="0.35">
      <c r="A242" s="361"/>
      <c r="F242" s="355"/>
      <c r="G242" s="355"/>
    </row>
    <row r="243" spans="1:7" x14ac:dyDescent="0.35">
      <c r="A243" s="361"/>
    </row>
    <row r="244" spans="1:7" x14ac:dyDescent="0.35">
      <c r="A244" s="361"/>
      <c r="F244" s="757"/>
    </row>
    <row r="245" spans="1:7" x14ac:dyDescent="0.35">
      <c r="A245" s="361"/>
      <c r="E245" s="438" t="s">
        <v>124</v>
      </c>
    </row>
    <row r="247" spans="1:7" x14ac:dyDescent="0.35">
      <c r="A247" s="1288" t="s">
        <v>411</v>
      </c>
      <c r="B247" s="1288"/>
      <c r="C247" s="1288"/>
      <c r="D247" s="1288"/>
      <c r="E247" s="1288"/>
    </row>
    <row r="248" spans="1:7" x14ac:dyDescent="0.35">
      <c r="A248" s="758"/>
    </row>
    <row r="249" spans="1:7" x14ac:dyDescent="0.35">
      <c r="A249" s="277" t="s">
        <v>291</v>
      </c>
      <c r="B249" s="356" t="s">
        <v>428</v>
      </c>
    </row>
    <row r="250" spans="1:7" x14ac:dyDescent="0.35">
      <c r="A250" s="356" t="s">
        <v>139</v>
      </c>
      <c r="B250" s="356"/>
    </row>
    <row r="251" spans="1:7" x14ac:dyDescent="0.35">
      <c r="A251" s="356" t="s">
        <v>454</v>
      </c>
      <c r="B251" s="356"/>
    </row>
    <row r="252" spans="1:7" ht="21" customHeight="1" x14ac:dyDescent="0.35">
      <c r="A252" s="356" t="s">
        <v>436</v>
      </c>
      <c r="B252" s="356"/>
      <c r="C252" s="277" t="s">
        <v>489</v>
      </c>
      <c r="F252" s="558"/>
      <c r="G252" s="558"/>
    </row>
    <row r="253" spans="1:7" ht="45.75" customHeight="1" x14ac:dyDescent="0.35">
      <c r="A253" s="356" t="s">
        <v>1511</v>
      </c>
      <c r="F253" s="759"/>
    </row>
    <row r="254" spans="1:7" ht="21.75" customHeight="1" x14ac:dyDescent="0.35">
      <c r="A254" s="277" t="s">
        <v>465</v>
      </c>
      <c r="F254" s="759"/>
    </row>
    <row r="255" spans="1:7" ht="21" customHeight="1" x14ac:dyDescent="0.35">
      <c r="A255" s="277" t="s">
        <v>1594</v>
      </c>
      <c r="B255" s="558"/>
      <c r="C255" s="558"/>
      <c r="D255" s="558"/>
      <c r="E255" s="558"/>
      <c r="F255" s="554"/>
      <c r="G255" s="554"/>
    </row>
    <row r="256" spans="1:7" ht="22.5" customHeight="1" x14ac:dyDescent="0.35">
      <c r="A256" s="1290" t="s">
        <v>1773</v>
      </c>
      <c r="B256" s="1290"/>
      <c r="C256" s="1290"/>
      <c r="D256" s="1290"/>
      <c r="E256" s="1290"/>
      <c r="F256" s="759"/>
    </row>
    <row r="257" spans="1:8" ht="21" customHeight="1" x14ac:dyDescent="0.35">
      <c r="A257" s="1290" t="s">
        <v>1760</v>
      </c>
      <c r="B257" s="1290"/>
      <c r="C257" s="1290"/>
      <c r="D257" s="1290"/>
      <c r="E257" s="1290"/>
      <c r="F257" s="554"/>
      <c r="G257" s="554"/>
      <c r="H257" s="277" t="s">
        <v>431</v>
      </c>
    </row>
    <row r="258" spans="1:8" ht="27.75" customHeight="1" x14ac:dyDescent="0.35">
      <c r="A258" s="277" t="s">
        <v>1761</v>
      </c>
      <c r="B258" s="554"/>
      <c r="C258" s="554"/>
      <c r="D258" s="554"/>
      <c r="E258" s="554"/>
      <c r="F258" s="759"/>
      <c r="G258" s="554"/>
    </row>
    <row r="259" spans="1:8" ht="24.75" customHeight="1" x14ac:dyDescent="0.35">
      <c r="A259" s="1290" t="s">
        <v>1763</v>
      </c>
      <c r="B259" s="1290"/>
      <c r="C259" s="1290"/>
      <c r="D259" s="1290"/>
      <c r="E259" s="1290"/>
      <c r="F259" s="759"/>
    </row>
    <row r="260" spans="1:8" x14ac:dyDescent="0.35">
      <c r="A260" s="277" t="s">
        <v>1762</v>
      </c>
      <c r="B260" s="554"/>
      <c r="C260" s="554"/>
      <c r="D260" s="554"/>
      <c r="E260" s="554"/>
    </row>
    <row r="261" spans="1:8" x14ac:dyDescent="0.35">
      <c r="A261" s="1290" t="s">
        <v>1596</v>
      </c>
      <c r="B261" s="1290"/>
      <c r="C261" s="1290"/>
      <c r="D261" s="1290"/>
      <c r="E261" s="1290"/>
      <c r="F261" s="362"/>
    </row>
    <row r="262" spans="1:8" x14ac:dyDescent="0.35">
      <c r="A262" s="1290" t="s">
        <v>1764</v>
      </c>
      <c r="B262" s="1290"/>
      <c r="C262" s="1290"/>
      <c r="D262" s="1290"/>
      <c r="E262" s="1290"/>
      <c r="F262" s="362"/>
    </row>
    <row r="263" spans="1:8" x14ac:dyDescent="0.35">
      <c r="A263" s="277" t="s">
        <v>1765</v>
      </c>
      <c r="F263" s="362"/>
    </row>
    <row r="264" spans="1:8" x14ac:dyDescent="0.35">
      <c r="A264" s="361" t="s">
        <v>14</v>
      </c>
      <c r="B264" s="362"/>
      <c r="C264" s="362"/>
      <c r="D264" s="362"/>
      <c r="E264" s="362"/>
      <c r="F264" s="362"/>
    </row>
    <row r="265" spans="1:8" x14ac:dyDescent="0.35">
      <c r="A265" s="362" t="s">
        <v>1774</v>
      </c>
      <c r="B265" s="362"/>
      <c r="C265" s="362"/>
      <c r="D265" s="362"/>
      <c r="E265" s="362"/>
      <c r="F265" s="362"/>
    </row>
    <row r="266" spans="1:8" x14ac:dyDescent="0.35">
      <c r="A266" s="362" t="s">
        <v>1775</v>
      </c>
      <c r="B266" s="362"/>
      <c r="C266" s="362"/>
      <c r="D266" s="362"/>
      <c r="E266" s="362"/>
      <c r="F266" s="362"/>
    </row>
    <row r="267" spans="1:8" x14ac:dyDescent="0.35">
      <c r="A267" s="362" t="s">
        <v>1776</v>
      </c>
      <c r="B267" s="362"/>
      <c r="C267" s="362"/>
      <c r="D267" s="362"/>
      <c r="E267" s="362"/>
      <c r="F267" s="362"/>
    </row>
    <row r="268" spans="1:8" x14ac:dyDescent="0.35">
      <c r="A268" s="362" t="s">
        <v>1777</v>
      </c>
      <c r="B268" s="362"/>
      <c r="C268" s="362"/>
      <c r="D268" s="362"/>
      <c r="E268" s="362"/>
      <c r="F268" s="362"/>
    </row>
    <row r="269" spans="1:8" x14ac:dyDescent="0.35">
      <c r="A269" s="362" t="s">
        <v>1779</v>
      </c>
      <c r="B269" s="362"/>
      <c r="C269" s="362"/>
      <c r="D269" s="362"/>
      <c r="E269" s="362"/>
      <c r="F269" s="362"/>
    </row>
    <row r="270" spans="1:8" x14ac:dyDescent="0.35">
      <c r="A270" s="362" t="s">
        <v>1778</v>
      </c>
      <c r="B270" s="362"/>
      <c r="C270" s="362"/>
      <c r="D270" s="362"/>
      <c r="E270" s="362"/>
      <c r="F270" s="362"/>
    </row>
    <row r="271" spans="1:8" x14ac:dyDescent="0.35">
      <c r="A271" s="366" t="s">
        <v>15</v>
      </c>
      <c r="B271" s="362"/>
      <c r="C271" s="362"/>
      <c r="D271" s="557"/>
      <c r="E271" s="362"/>
      <c r="F271" s="362"/>
      <c r="G271" s="362"/>
    </row>
    <row r="272" spans="1:8" x14ac:dyDescent="0.35">
      <c r="A272" s="557" t="s">
        <v>467</v>
      </c>
      <c r="B272" s="362"/>
      <c r="C272" s="362"/>
      <c r="D272" s="367"/>
      <c r="E272" s="362"/>
      <c r="F272" s="362"/>
    </row>
    <row r="273" spans="1:7" ht="27" customHeight="1" x14ac:dyDescent="0.35">
      <c r="A273" s="367" t="s">
        <v>468</v>
      </c>
      <c r="B273" s="362"/>
      <c r="C273" s="362"/>
      <c r="D273" s="367"/>
      <c r="E273" s="362"/>
    </row>
    <row r="274" spans="1:7" x14ac:dyDescent="0.35">
      <c r="A274" s="367" t="s">
        <v>1768</v>
      </c>
      <c r="B274" s="362"/>
      <c r="C274" s="362"/>
      <c r="D274" s="367"/>
      <c r="E274" s="362"/>
    </row>
    <row r="275" spans="1:7" x14ac:dyDescent="0.35">
      <c r="A275" s="367" t="s">
        <v>1769</v>
      </c>
      <c r="B275" s="362"/>
      <c r="C275" s="362"/>
      <c r="D275" s="362"/>
      <c r="E275" s="362"/>
    </row>
    <row r="276" spans="1:7" x14ac:dyDescent="0.35">
      <c r="A276" s="366" t="s">
        <v>1554</v>
      </c>
    </row>
    <row r="277" spans="1:7" x14ac:dyDescent="0.35">
      <c r="A277" s="361" t="s">
        <v>1716</v>
      </c>
    </row>
    <row r="278" spans="1:7" x14ac:dyDescent="0.35">
      <c r="A278" s="361"/>
    </row>
    <row r="279" spans="1:7" x14ac:dyDescent="0.35">
      <c r="A279" s="361"/>
    </row>
    <row r="280" spans="1:7" ht="23.25" customHeight="1" x14ac:dyDescent="0.35">
      <c r="A280" s="361"/>
      <c r="F280" s="355"/>
      <c r="G280" s="355"/>
    </row>
    <row r="281" spans="1:7" x14ac:dyDescent="0.35">
      <c r="A281" s="361"/>
      <c r="F281" s="758"/>
      <c r="G281" s="758"/>
    </row>
    <row r="282" spans="1:7" x14ac:dyDescent="0.35">
      <c r="A282" s="361"/>
      <c r="F282" s="757"/>
    </row>
    <row r="283" spans="1:7" x14ac:dyDescent="0.35">
      <c r="A283" s="361"/>
    </row>
    <row r="284" spans="1:7" x14ac:dyDescent="0.35">
      <c r="A284" s="361"/>
      <c r="E284" s="438" t="s">
        <v>124</v>
      </c>
    </row>
    <row r="285" spans="1:7" x14ac:dyDescent="0.35">
      <c r="B285" s="758"/>
      <c r="C285" s="758"/>
      <c r="D285" s="758"/>
      <c r="E285" s="758"/>
    </row>
    <row r="286" spans="1:7" x14ac:dyDescent="0.35">
      <c r="A286" s="1288" t="s">
        <v>411</v>
      </c>
      <c r="B286" s="1288"/>
      <c r="C286" s="1288"/>
      <c r="D286" s="1288"/>
      <c r="E286" s="1288"/>
    </row>
    <row r="287" spans="1:7" x14ac:dyDescent="0.35">
      <c r="A287" s="277" t="s">
        <v>291</v>
      </c>
      <c r="B287" s="356" t="s">
        <v>428</v>
      </c>
    </row>
    <row r="288" spans="1:7" x14ac:dyDescent="0.35">
      <c r="A288" s="356" t="s">
        <v>139</v>
      </c>
      <c r="B288" s="356"/>
    </row>
    <row r="289" spans="1:7" ht="27" customHeight="1" x14ac:dyDescent="0.35">
      <c r="A289" s="356" t="s">
        <v>454</v>
      </c>
      <c r="B289" s="356"/>
      <c r="F289" s="554"/>
      <c r="G289" s="554"/>
    </row>
    <row r="290" spans="1:7" ht="21" customHeight="1" x14ac:dyDescent="0.35">
      <c r="A290" s="356" t="s">
        <v>436</v>
      </c>
      <c r="B290" s="356"/>
      <c r="D290" s="277" t="s">
        <v>1597</v>
      </c>
      <c r="F290" s="759"/>
      <c r="G290" s="559"/>
    </row>
    <row r="291" spans="1:7" ht="21" customHeight="1" x14ac:dyDescent="0.35">
      <c r="A291" s="356" t="s">
        <v>1682</v>
      </c>
      <c r="F291" s="363"/>
      <c r="G291" s="559"/>
    </row>
    <row r="292" spans="1:7" ht="21" customHeight="1" x14ac:dyDescent="0.35">
      <c r="A292" s="277" t="s">
        <v>455</v>
      </c>
      <c r="F292" s="363"/>
      <c r="G292" s="554"/>
    </row>
    <row r="293" spans="1:7" ht="22.5" customHeight="1" x14ac:dyDescent="0.35">
      <c r="A293" s="277" t="s">
        <v>1594</v>
      </c>
      <c r="B293" s="554"/>
      <c r="C293" s="554"/>
      <c r="D293" s="554"/>
      <c r="E293" s="554"/>
      <c r="F293" s="759"/>
      <c r="G293" s="554"/>
    </row>
    <row r="294" spans="1:7" ht="22.5" customHeight="1" x14ac:dyDescent="0.35">
      <c r="A294" s="1290" t="s">
        <v>1780</v>
      </c>
      <c r="B294" s="1290"/>
      <c r="C294" s="1290"/>
      <c r="D294" s="1290"/>
      <c r="E294" s="1290"/>
      <c r="F294" s="759"/>
      <c r="G294" s="554"/>
    </row>
    <row r="295" spans="1:7" ht="21" customHeight="1" x14ac:dyDescent="0.35">
      <c r="A295" s="1292" t="s">
        <v>1598</v>
      </c>
      <c r="B295" s="1292"/>
      <c r="C295" s="1292"/>
      <c r="D295" s="1292"/>
      <c r="E295" s="1292"/>
      <c r="F295" s="759"/>
      <c r="G295" s="554"/>
    </row>
    <row r="296" spans="1:7" ht="21" customHeight="1" x14ac:dyDescent="0.35">
      <c r="A296" s="1292" t="s">
        <v>1599</v>
      </c>
      <c r="B296" s="1292"/>
      <c r="C296" s="1292"/>
      <c r="D296" s="1292"/>
      <c r="E296" s="1292"/>
      <c r="F296" s="759"/>
      <c r="G296" s="554"/>
    </row>
    <row r="297" spans="1:7" ht="21" customHeight="1" x14ac:dyDescent="0.35">
      <c r="A297" s="1290" t="s">
        <v>1766</v>
      </c>
      <c r="B297" s="1290"/>
      <c r="C297" s="1290"/>
      <c r="D297" s="1290"/>
      <c r="E297" s="1290"/>
      <c r="F297" s="759"/>
      <c r="G297" s="554"/>
    </row>
    <row r="298" spans="1:7" ht="22.5" customHeight="1" x14ac:dyDescent="0.35">
      <c r="A298" s="1290" t="s">
        <v>1924</v>
      </c>
      <c r="B298" s="1290"/>
      <c r="C298" s="1290"/>
      <c r="D298" s="1290"/>
      <c r="E298" s="1290"/>
      <c r="F298" s="759"/>
    </row>
    <row r="299" spans="1:7" x14ac:dyDescent="0.35">
      <c r="A299" s="1290" t="s">
        <v>1600</v>
      </c>
      <c r="B299" s="1290"/>
      <c r="C299" s="1290"/>
      <c r="D299" s="1290"/>
      <c r="E299" s="1290"/>
    </row>
    <row r="300" spans="1:7" x14ac:dyDescent="0.35">
      <c r="A300" s="1290" t="s">
        <v>1781</v>
      </c>
      <c r="B300" s="1290"/>
      <c r="C300" s="1290"/>
      <c r="D300" s="1290"/>
      <c r="E300" s="1290"/>
    </row>
    <row r="301" spans="1:7" x14ac:dyDescent="0.35">
      <c r="A301" s="1290" t="s">
        <v>1782</v>
      </c>
      <c r="B301" s="1290"/>
      <c r="C301" s="1290"/>
      <c r="D301" s="1290"/>
      <c r="E301" s="1290"/>
    </row>
    <row r="302" spans="1:7" x14ac:dyDescent="0.35">
      <c r="A302" s="1290" t="s">
        <v>1601</v>
      </c>
      <c r="B302" s="1290"/>
      <c r="C302" s="1290"/>
      <c r="D302" s="1290"/>
      <c r="E302" s="1290"/>
    </row>
    <row r="303" spans="1:7" x14ac:dyDescent="0.35">
      <c r="A303" s="277" t="s">
        <v>1783</v>
      </c>
      <c r="F303" s="362"/>
    </row>
    <row r="304" spans="1:7" x14ac:dyDescent="0.35">
      <c r="A304" s="277" t="s">
        <v>1785</v>
      </c>
      <c r="F304" s="362"/>
    </row>
    <row r="305" spans="1:7" x14ac:dyDescent="0.35">
      <c r="A305" s="277" t="s">
        <v>1784</v>
      </c>
      <c r="F305" s="362"/>
    </row>
    <row r="306" spans="1:7" x14ac:dyDescent="0.35">
      <c r="F306" s="368"/>
      <c r="G306" s="559"/>
    </row>
    <row r="307" spans="1:7" x14ac:dyDescent="0.35">
      <c r="A307" s="361" t="s">
        <v>14</v>
      </c>
      <c r="B307" s="362"/>
      <c r="C307" s="362"/>
      <c r="D307" s="362"/>
      <c r="E307" s="362"/>
      <c r="F307" s="556"/>
      <c r="G307" s="556"/>
    </row>
    <row r="308" spans="1:7" x14ac:dyDescent="0.35">
      <c r="A308" s="362" t="s">
        <v>1793</v>
      </c>
      <c r="B308" s="362"/>
      <c r="C308" s="362"/>
      <c r="D308" s="362"/>
      <c r="E308" s="362"/>
    </row>
    <row r="309" spans="1:7" x14ac:dyDescent="0.35">
      <c r="A309" s="362" t="s">
        <v>1794</v>
      </c>
      <c r="B309" s="362"/>
      <c r="C309" s="362"/>
      <c r="D309" s="362"/>
      <c r="E309" s="362"/>
      <c r="F309" s="362"/>
    </row>
    <row r="310" spans="1:7" x14ac:dyDescent="0.35">
      <c r="A310" s="362" t="s">
        <v>469</v>
      </c>
      <c r="B310" s="368"/>
      <c r="C310" s="368"/>
      <c r="D310" s="368"/>
      <c r="E310" s="368"/>
      <c r="F310" s="362"/>
    </row>
    <row r="311" spans="1:7" x14ac:dyDescent="0.35">
      <c r="A311" s="368" t="s">
        <v>1796</v>
      </c>
      <c r="B311" s="556"/>
      <c r="C311" s="556"/>
      <c r="D311" s="556"/>
      <c r="E311" s="556"/>
      <c r="F311" s="756"/>
      <c r="G311" s="756"/>
    </row>
    <row r="312" spans="1:7" x14ac:dyDescent="0.35">
      <c r="A312" s="556" t="s">
        <v>1795</v>
      </c>
      <c r="F312" s="473"/>
      <c r="G312" s="272"/>
    </row>
    <row r="313" spans="1:7" x14ac:dyDescent="0.35">
      <c r="A313" s="277" t="s">
        <v>470</v>
      </c>
      <c r="B313" s="362"/>
      <c r="C313" s="362"/>
      <c r="D313" s="557"/>
      <c r="E313" s="362"/>
      <c r="F313" s="362"/>
      <c r="G313" s="362"/>
    </row>
    <row r="314" spans="1:7" x14ac:dyDescent="0.35">
      <c r="A314" s="557" t="s">
        <v>471</v>
      </c>
      <c r="B314" s="362"/>
      <c r="C314" s="362"/>
      <c r="D314" s="367"/>
      <c r="E314" s="362"/>
      <c r="F314" s="362"/>
      <c r="G314" s="362"/>
    </row>
    <row r="315" spans="1:7" x14ac:dyDescent="0.35">
      <c r="A315" s="367" t="s">
        <v>472</v>
      </c>
      <c r="B315" s="557"/>
      <c r="C315" s="557"/>
      <c r="D315" s="557"/>
      <c r="E315" s="557"/>
      <c r="F315" s="362"/>
      <c r="G315" s="362"/>
    </row>
    <row r="316" spans="1:7" x14ac:dyDescent="0.35">
      <c r="A316" s="557" t="s">
        <v>473</v>
      </c>
      <c r="B316" s="362"/>
      <c r="C316" s="362"/>
      <c r="D316" s="367"/>
      <c r="E316" s="362"/>
    </row>
    <row r="317" spans="1:7" x14ac:dyDescent="0.35">
      <c r="A317" s="367"/>
      <c r="B317" s="362"/>
      <c r="C317" s="362"/>
      <c r="D317" s="367"/>
      <c r="E317" s="362"/>
    </row>
    <row r="318" spans="1:7" x14ac:dyDescent="0.35">
      <c r="A318" s="369" t="s">
        <v>474</v>
      </c>
      <c r="B318" s="362"/>
      <c r="C318" s="362"/>
      <c r="D318" s="367"/>
      <c r="E318" s="362"/>
    </row>
    <row r="319" spans="1:7" x14ac:dyDescent="0.35">
      <c r="A319" s="367" t="s">
        <v>475</v>
      </c>
      <c r="B319" s="362"/>
      <c r="C319" s="362"/>
      <c r="D319" s="362"/>
      <c r="E319" s="362"/>
    </row>
    <row r="320" spans="1:7" x14ac:dyDescent="0.35">
      <c r="A320" s="367" t="s">
        <v>476</v>
      </c>
    </row>
    <row r="321" spans="1:7" ht="23.25" customHeight="1" x14ac:dyDescent="0.35">
      <c r="A321" s="361" t="s">
        <v>1553</v>
      </c>
      <c r="F321" s="438"/>
      <c r="G321" s="355"/>
    </row>
    <row r="322" spans="1:7" x14ac:dyDescent="0.35">
      <c r="A322" s="361" t="s">
        <v>1716</v>
      </c>
      <c r="F322" s="758"/>
      <c r="G322" s="758"/>
    </row>
    <row r="323" spans="1:7" x14ac:dyDescent="0.35">
      <c r="A323" s="361"/>
      <c r="F323" s="758"/>
    </row>
    <row r="324" spans="1:7" x14ac:dyDescent="0.35">
      <c r="A324" s="361"/>
    </row>
    <row r="325" spans="1:7" x14ac:dyDescent="0.35">
      <c r="A325" s="361"/>
      <c r="E325" s="438" t="s">
        <v>124</v>
      </c>
    </row>
    <row r="326" spans="1:7" x14ac:dyDescent="0.35">
      <c r="B326" s="758"/>
      <c r="C326" s="758"/>
      <c r="D326" s="758"/>
      <c r="E326" s="758"/>
    </row>
    <row r="327" spans="1:7" x14ac:dyDescent="0.35">
      <c r="A327" s="1288" t="s">
        <v>411</v>
      </c>
      <c r="B327" s="1288"/>
      <c r="C327" s="1288"/>
      <c r="D327" s="1288"/>
      <c r="E327" s="1288"/>
    </row>
    <row r="328" spans="1:7" x14ac:dyDescent="0.35">
      <c r="A328" s="758"/>
    </row>
    <row r="329" spans="1:7" x14ac:dyDescent="0.35">
      <c r="A329" s="277" t="s">
        <v>291</v>
      </c>
      <c r="B329" s="356" t="s">
        <v>428</v>
      </c>
    </row>
    <row r="330" spans="1:7" x14ac:dyDescent="0.35">
      <c r="A330" s="356" t="s">
        <v>139</v>
      </c>
      <c r="B330" s="356"/>
    </row>
    <row r="331" spans="1:7" x14ac:dyDescent="0.35">
      <c r="A331" s="356" t="s">
        <v>454</v>
      </c>
      <c r="B331" s="356"/>
    </row>
    <row r="332" spans="1:7" ht="24.75" customHeight="1" x14ac:dyDescent="0.35">
      <c r="A332" s="356" t="s">
        <v>436</v>
      </c>
      <c r="B332" s="356"/>
      <c r="F332" s="554"/>
      <c r="G332" s="554"/>
    </row>
    <row r="333" spans="1:7" ht="23.25" customHeight="1" x14ac:dyDescent="0.35">
      <c r="A333" s="504" t="s">
        <v>1512</v>
      </c>
      <c r="F333" s="759"/>
    </row>
    <row r="334" spans="1:7" x14ac:dyDescent="0.35">
      <c r="A334" s="277" t="s">
        <v>1922</v>
      </c>
    </row>
    <row r="335" spans="1:7" x14ac:dyDescent="0.35">
      <c r="A335" s="277" t="s">
        <v>455</v>
      </c>
    </row>
    <row r="336" spans="1:7" x14ac:dyDescent="0.35">
      <c r="A336" s="277" t="s">
        <v>1594</v>
      </c>
      <c r="B336" s="554"/>
      <c r="C336" s="554"/>
      <c r="D336" s="554"/>
      <c r="E336" s="554"/>
    </row>
    <row r="337" spans="1:7" x14ac:dyDescent="0.35">
      <c r="A337" s="1290" t="s">
        <v>1603</v>
      </c>
      <c r="B337" s="1290"/>
      <c r="C337" s="1290"/>
      <c r="D337" s="1290"/>
      <c r="E337" s="1290"/>
    </row>
    <row r="338" spans="1:7" x14ac:dyDescent="0.35">
      <c r="A338" s="277" t="s">
        <v>1602</v>
      </c>
    </row>
    <row r="339" spans="1:7" x14ac:dyDescent="0.35">
      <c r="A339" s="277" t="s">
        <v>406</v>
      </c>
    </row>
    <row r="340" spans="1:7" x14ac:dyDescent="0.35">
      <c r="A340" s="277" t="s">
        <v>1586</v>
      </c>
      <c r="B340" s="484" t="s">
        <v>1767</v>
      </c>
    </row>
    <row r="341" spans="1:7" x14ac:dyDescent="0.35">
      <c r="B341" s="485" t="s">
        <v>1720</v>
      </c>
    </row>
    <row r="342" spans="1:7" x14ac:dyDescent="0.35">
      <c r="A342" s="277" t="s">
        <v>1604</v>
      </c>
      <c r="B342" s="484" t="s">
        <v>1770</v>
      </c>
    </row>
    <row r="343" spans="1:7" x14ac:dyDescent="0.35">
      <c r="B343" s="485" t="s">
        <v>1720</v>
      </c>
      <c r="F343" s="362"/>
      <c r="G343" s="362"/>
    </row>
    <row r="344" spans="1:7" x14ac:dyDescent="0.35">
      <c r="A344" s="277" t="s">
        <v>1771</v>
      </c>
      <c r="F344" s="362"/>
      <c r="G344" s="362"/>
    </row>
    <row r="345" spans="1:7" x14ac:dyDescent="0.35">
      <c r="A345" s="277" t="s">
        <v>1772</v>
      </c>
      <c r="F345" s="362"/>
      <c r="G345" s="362"/>
    </row>
    <row r="346" spans="1:7" x14ac:dyDescent="0.35">
      <c r="A346" s="277" t="s">
        <v>431</v>
      </c>
      <c r="F346" s="362"/>
      <c r="G346" s="362"/>
    </row>
    <row r="347" spans="1:7" x14ac:dyDescent="0.35">
      <c r="A347" s="361" t="s">
        <v>14</v>
      </c>
      <c r="C347" s="362"/>
      <c r="D347" s="362"/>
      <c r="E347" s="362"/>
      <c r="F347" s="362"/>
      <c r="G347" s="362"/>
    </row>
    <row r="348" spans="1:7" x14ac:dyDescent="0.35">
      <c r="A348" s="362" t="s">
        <v>477</v>
      </c>
      <c r="B348" s="362"/>
      <c r="C348" s="362"/>
      <c r="D348" s="362"/>
      <c r="E348" s="362"/>
      <c r="F348" s="362"/>
      <c r="G348" s="362"/>
    </row>
    <row r="349" spans="1:7" x14ac:dyDescent="0.35">
      <c r="A349" s="362" t="s">
        <v>478</v>
      </c>
      <c r="B349" s="362"/>
      <c r="C349" s="362"/>
      <c r="D349" s="362"/>
      <c r="E349" s="362"/>
      <c r="F349" s="362"/>
      <c r="G349" s="362"/>
    </row>
    <row r="350" spans="1:7" x14ac:dyDescent="0.35">
      <c r="A350" s="362" t="s">
        <v>479</v>
      </c>
      <c r="B350" s="362"/>
      <c r="C350" s="362"/>
      <c r="D350" s="362"/>
      <c r="E350" s="362"/>
      <c r="F350" s="362"/>
      <c r="G350" s="362"/>
    </row>
    <row r="351" spans="1:7" x14ac:dyDescent="0.35">
      <c r="A351" s="362" t="s">
        <v>480</v>
      </c>
      <c r="B351" s="362"/>
      <c r="C351" s="362"/>
      <c r="D351" s="362"/>
      <c r="E351" s="362"/>
      <c r="F351" s="362"/>
      <c r="G351" s="362"/>
    </row>
    <row r="352" spans="1:7" x14ac:dyDescent="0.35">
      <c r="A352" s="362" t="s">
        <v>431</v>
      </c>
      <c r="B352" s="362"/>
      <c r="C352" s="362"/>
      <c r="D352" s="362"/>
      <c r="E352" s="362"/>
      <c r="F352" s="362"/>
      <c r="G352" s="362"/>
    </row>
    <row r="353" spans="1:7" x14ac:dyDescent="0.35">
      <c r="A353" s="366" t="s">
        <v>15</v>
      </c>
      <c r="B353" s="362"/>
      <c r="C353" s="362"/>
      <c r="D353" s="557"/>
      <c r="E353" s="362"/>
      <c r="F353" s="362"/>
      <c r="G353" s="362"/>
    </row>
    <row r="354" spans="1:7" x14ac:dyDescent="0.35">
      <c r="A354" s="557" t="s">
        <v>481</v>
      </c>
      <c r="B354" s="362"/>
      <c r="C354" s="362"/>
      <c r="D354" s="557"/>
      <c r="E354" s="362"/>
    </row>
    <row r="355" spans="1:7" x14ac:dyDescent="0.35">
      <c r="A355" s="557" t="s">
        <v>482</v>
      </c>
      <c r="B355" s="362"/>
      <c r="C355" s="362"/>
      <c r="D355" s="367"/>
      <c r="E355" s="362"/>
    </row>
    <row r="356" spans="1:7" x14ac:dyDescent="0.35">
      <c r="A356" s="367" t="s">
        <v>483</v>
      </c>
      <c r="B356" s="362"/>
      <c r="C356" s="362"/>
      <c r="D356" s="367"/>
      <c r="E356" s="362" t="s">
        <v>1467</v>
      </c>
    </row>
    <row r="357" spans="1:7" x14ac:dyDescent="0.35">
      <c r="A357" s="367" t="s">
        <v>484</v>
      </c>
      <c r="B357" s="362"/>
      <c r="C357" s="362"/>
      <c r="D357" s="367"/>
      <c r="E357" s="362"/>
    </row>
    <row r="358" spans="1:7" x14ac:dyDescent="0.35">
      <c r="A358" s="367" t="s">
        <v>431</v>
      </c>
      <c r="B358" s="362"/>
    </row>
    <row r="359" spans="1:7" x14ac:dyDescent="0.35">
      <c r="A359" s="361" t="s">
        <v>1553</v>
      </c>
    </row>
    <row r="360" spans="1:7" x14ac:dyDescent="0.35">
      <c r="A360" s="361" t="s">
        <v>1716</v>
      </c>
    </row>
    <row r="361" spans="1:7" x14ac:dyDescent="0.35">
      <c r="A361" s="361"/>
    </row>
    <row r="362" spans="1:7" x14ac:dyDescent="0.35">
      <c r="A362" s="361"/>
      <c r="G362" s="355"/>
    </row>
    <row r="363" spans="1:7" x14ac:dyDescent="0.35">
      <c r="A363" s="361"/>
    </row>
    <row r="364" spans="1:7" x14ac:dyDescent="0.35">
      <c r="A364" s="361"/>
      <c r="F364" s="758"/>
    </row>
    <row r="365" spans="1:7" x14ac:dyDescent="0.35">
      <c r="A365" s="361"/>
    </row>
    <row r="366" spans="1:7" x14ac:dyDescent="0.35">
      <c r="A366" s="361"/>
      <c r="E366" s="438" t="s">
        <v>124</v>
      </c>
    </row>
    <row r="368" spans="1:7" x14ac:dyDescent="0.35">
      <c r="A368" s="1288" t="s">
        <v>411</v>
      </c>
      <c r="B368" s="1288"/>
      <c r="C368" s="1288"/>
      <c r="D368" s="1288"/>
      <c r="E368" s="1288"/>
    </row>
    <row r="369" spans="1:7" x14ac:dyDescent="0.35">
      <c r="A369" s="758"/>
      <c r="B369" s="758"/>
    </row>
    <row r="370" spans="1:7" x14ac:dyDescent="0.35">
      <c r="A370" s="277" t="s">
        <v>291</v>
      </c>
      <c r="F370" s="277" t="s">
        <v>431</v>
      </c>
    </row>
    <row r="371" spans="1:7" x14ac:dyDescent="0.35">
      <c r="A371" s="356" t="s">
        <v>139</v>
      </c>
      <c r="B371" s="356" t="s">
        <v>428</v>
      </c>
    </row>
    <row r="372" spans="1:7" x14ac:dyDescent="0.35">
      <c r="A372" s="356" t="s">
        <v>454</v>
      </c>
      <c r="B372" s="356"/>
    </row>
    <row r="373" spans="1:7" x14ac:dyDescent="0.35">
      <c r="A373" s="356" t="s">
        <v>436</v>
      </c>
      <c r="B373" s="356"/>
    </row>
    <row r="374" spans="1:7" ht="21" customHeight="1" x14ac:dyDescent="0.35">
      <c r="A374" s="356" t="s">
        <v>1786</v>
      </c>
      <c r="B374" s="356"/>
      <c r="F374" s="555"/>
      <c r="G374" s="555"/>
    </row>
    <row r="375" spans="1:7" ht="21.75" customHeight="1" x14ac:dyDescent="0.35">
      <c r="A375" s="277" t="s">
        <v>1921</v>
      </c>
    </row>
    <row r="376" spans="1:7" x14ac:dyDescent="0.35">
      <c r="A376" s="277" t="s">
        <v>455</v>
      </c>
    </row>
    <row r="377" spans="1:7" x14ac:dyDescent="0.35">
      <c r="A377" s="277" t="s">
        <v>466</v>
      </c>
    </row>
    <row r="378" spans="1:7" x14ac:dyDescent="0.35">
      <c r="A378" s="277" t="s">
        <v>1605</v>
      </c>
      <c r="C378" s="555"/>
      <c r="D378" s="555"/>
      <c r="E378" s="555"/>
    </row>
    <row r="379" spans="1:7" x14ac:dyDescent="0.35">
      <c r="A379" s="1290" t="s">
        <v>1606</v>
      </c>
      <c r="B379" s="1290"/>
      <c r="C379" s="1290"/>
      <c r="D379" s="1290"/>
      <c r="E379" s="1290"/>
    </row>
    <row r="380" spans="1:7" x14ac:dyDescent="0.35">
      <c r="A380" s="277" t="s">
        <v>1607</v>
      </c>
    </row>
    <row r="381" spans="1:7" x14ac:dyDescent="0.35">
      <c r="A381" s="277" t="s">
        <v>1608</v>
      </c>
    </row>
    <row r="382" spans="1:7" x14ac:dyDescent="0.35">
      <c r="A382" s="277" t="s">
        <v>1609</v>
      </c>
    </row>
    <row r="383" spans="1:7" x14ac:dyDescent="0.35">
      <c r="A383" s="277" t="s">
        <v>1608</v>
      </c>
      <c r="F383" s="362"/>
    </row>
    <row r="384" spans="1:7" x14ac:dyDescent="0.35">
      <c r="A384" s="277" t="s">
        <v>1787</v>
      </c>
      <c r="F384" s="362"/>
    </row>
    <row r="385" spans="1:7" x14ac:dyDescent="0.35">
      <c r="A385" s="559" t="s">
        <v>1788</v>
      </c>
      <c r="F385" s="362"/>
    </row>
    <row r="386" spans="1:7" x14ac:dyDescent="0.35">
      <c r="A386" s="277" t="s">
        <v>1789</v>
      </c>
      <c r="F386" s="362"/>
    </row>
    <row r="387" spans="1:7" x14ac:dyDescent="0.35">
      <c r="A387" s="361" t="s">
        <v>14</v>
      </c>
      <c r="C387" s="362"/>
      <c r="D387" s="362"/>
      <c r="E387" s="362"/>
      <c r="F387" s="362"/>
      <c r="G387" s="362"/>
    </row>
    <row r="388" spans="1:7" x14ac:dyDescent="0.35">
      <c r="A388" s="362" t="s">
        <v>1790</v>
      </c>
      <c r="B388" s="362"/>
      <c r="C388" s="362"/>
      <c r="D388" s="362"/>
      <c r="E388" s="362"/>
      <c r="F388" s="362"/>
    </row>
    <row r="389" spans="1:7" x14ac:dyDescent="0.35">
      <c r="A389" s="362" t="s">
        <v>1792</v>
      </c>
      <c r="B389" s="362"/>
      <c r="C389" s="362"/>
      <c r="D389" s="362"/>
      <c r="E389" s="362"/>
      <c r="F389" s="362"/>
    </row>
    <row r="390" spans="1:7" x14ac:dyDescent="0.35">
      <c r="A390" s="362" t="s">
        <v>1791</v>
      </c>
      <c r="B390" s="362"/>
      <c r="C390" s="362"/>
      <c r="D390" s="362"/>
      <c r="E390" s="362"/>
      <c r="F390" s="362"/>
    </row>
    <row r="391" spans="1:7" x14ac:dyDescent="0.35">
      <c r="A391" s="362" t="s">
        <v>485</v>
      </c>
      <c r="B391" s="362"/>
      <c r="C391" s="362"/>
      <c r="D391" s="362"/>
      <c r="E391" s="362"/>
      <c r="F391" s="362"/>
    </row>
    <row r="392" spans="1:7" x14ac:dyDescent="0.35">
      <c r="A392" s="362"/>
      <c r="B392" s="362"/>
      <c r="C392" s="362"/>
      <c r="D392" s="362"/>
      <c r="E392" s="362"/>
      <c r="F392" s="362"/>
      <c r="G392" s="362"/>
    </row>
    <row r="393" spans="1:7" x14ac:dyDescent="0.35">
      <c r="A393" s="366" t="s">
        <v>15</v>
      </c>
      <c r="B393" s="362"/>
      <c r="C393" s="362"/>
      <c r="D393" s="557"/>
      <c r="E393" s="362"/>
    </row>
    <row r="394" spans="1:7" x14ac:dyDescent="0.35">
      <c r="A394" s="557" t="s">
        <v>486</v>
      </c>
      <c r="B394" s="362"/>
      <c r="C394" s="362"/>
      <c r="D394" s="367"/>
      <c r="E394" s="362"/>
    </row>
    <row r="395" spans="1:7" x14ac:dyDescent="0.35">
      <c r="A395" s="367" t="s">
        <v>487</v>
      </c>
      <c r="B395" s="362"/>
      <c r="C395" s="362"/>
      <c r="D395" s="367"/>
      <c r="E395" s="362"/>
    </row>
    <row r="396" spans="1:7" x14ac:dyDescent="0.35">
      <c r="A396" s="367" t="s">
        <v>488</v>
      </c>
      <c r="B396" s="362"/>
      <c r="C396" s="362"/>
      <c r="D396" s="367"/>
      <c r="E396" s="362"/>
    </row>
    <row r="397" spans="1:7" x14ac:dyDescent="0.35">
      <c r="A397" s="367" t="s">
        <v>431</v>
      </c>
      <c r="B397" s="362"/>
    </row>
    <row r="398" spans="1:7" x14ac:dyDescent="0.35">
      <c r="A398" s="361" t="s">
        <v>1553</v>
      </c>
    </row>
    <row r="399" spans="1:7" x14ac:dyDescent="0.35">
      <c r="A399" s="361"/>
    </row>
    <row r="400" spans="1:7" x14ac:dyDescent="0.35">
      <c r="A400" s="361" t="s">
        <v>1716</v>
      </c>
    </row>
    <row r="401" spans="1:7" x14ac:dyDescent="0.35">
      <c r="A401" s="361"/>
    </row>
    <row r="402" spans="1:7" x14ac:dyDescent="0.35">
      <c r="A402" s="361"/>
      <c r="G402" s="355"/>
    </row>
    <row r="403" spans="1:7" x14ac:dyDescent="0.35">
      <c r="A403" s="361"/>
    </row>
    <row r="404" spans="1:7" x14ac:dyDescent="0.35">
      <c r="A404" s="361"/>
    </row>
    <row r="405" spans="1:7" x14ac:dyDescent="0.35">
      <c r="A405" s="361"/>
    </row>
    <row r="406" spans="1:7" x14ac:dyDescent="0.35">
      <c r="A406" s="361"/>
      <c r="E406" s="355"/>
    </row>
  </sheetData>
  <mergeCells count="38">
    <mergeCell ref="A368:E368"/>
    <mergeCell ref="A379:E379"/>
    <mergeCell ref="A337:E337"/>
    <mergeCell ref="A262:E262"/>
    <mergeCell ref="A256:E256"/>
    <mergeCell ref="A257:E257"/>
    <mergeCell ref="A295:E295"/>
    <mergeCell ref="A296:E296"/>
    <mergeCell ref="A327:E327"/>
    <mergeCell ref="A216:E216"/>
    <mergeCell ref="A137:E137"/>
    <mergeCell ref="A300:E300"/>
    <mergeCell ref="A301:E301"/>
    <mergeCell ref="A302:E302"/>
    <mergeCell ref="A139:E139"/>
    <mergeCell ref="A297:E297"/>
    <mergeCell ref="A298:E298"/>
    <mergeCell ref="A299:E299"/>
    <mergeCell ref="A286:E286"/>
    <mergeCell ref="A294:E294"/>
    <mergeCell ref="A259:E259"/>
    <mergeCell ref="A261:E261"/>
    <mergeCell ref="A3:E3"/>
    <mergeCell ref="A16:E16"/>
    <mergeCell ref="A84:E84"/>
    <mergeCell ref="A247:E247"/>
    <mergeCell ref="A207:E207"/>
    <mergeCell ref="A166:E166"/>
    <mergeCell ref="A14:E14"/>
    <mergeCell ref="A12:E12"/>
    <mergeCell ref="A95:E95"/>
    <mergeCell ref="A96:E96"/>
    <mergeCell ref="A43:E43"/>
    <mergeCell ref="A217:E217"/>
    <mergeCell ref="A220:E220"/>
    <mergeCell ref="A221:E221"/>
    <mergeCell ref="A125:E125"/>
    <mergeCell ref="A138:E138"/>
  </mergeCells>
  <phoneticPr fontId="0" type="noConversion"/>
  <pageMargins left="0.78740157480314965" right="0.70866141732283472" top="0.78740157480314965" bottom="0.59055118110236227" header="0.39370078740157483" footer="0"/>
  <pageSetup paperSize="9" scale="90" firstPageNumber="14" orientation="portrait" useFirstPageNumber="1" horizont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0"/>
  <sheetViews>
    <sheetView view="pageBreakPreview" topLeftCell="A328" zoomScaleNormal="100" zoomScaleSheetLayoutView="100" workbookViewId="0">
      <selection activeCell="H311" sqref="H311"/>
    </sheetView>
  </sheetViews>
  <sheetFormatPr defaultColWidth="9.140625" defaultRowHeight="18.75" x14ac:dyDescent="0.3"/>
  <cols>
    <col min="1" max="1" width="44.28515625" style="272" customWidth="1"/>
    <col min="2" max="2" width="16.7109375" style="272" customWidth="1"/>
    <col min="3" max="3" width="9.140625" style="272"/>
    <col min="4" max="4" width="5.28515625" style="272" customWidth="1"/>
    <col min="5" max="5" width="4.5703125" style="272" customWidth="1"/>
    <col min="6" max="6" width="4.85546875" style="272" customWidth="1"/>
    <col min="7" max="7" width="5.140625" style="272" customWidth="1"/>
    <col min="8" max="8" width="30.5703125" style="272" customWidth="1"/>
    <col min="9" max="9" width="7.7109375" style="272" customWidth="1"/>
    <col min="10" max="16384" width="9.140625" style="272"/>
  </cols>
  <sheetData>
    <row r="1" spans="1:12" ht="21" x14ac:dyDescent="0.35">
      <c r="H1" s="438" t="s">
        <v>125</v>
      </c>
      <c r="I1" s="438"/>
      <c r="J1" s="438"/>
      <c r="K1" s="438"/>
      <c r="L1" s="438"/>
    </row>
    <row r="3" spans="1:12" ht="21" x14ac:dyDescent="0.35">
      <c r="A3" s="361" t="s">
        <v>189</v>
      </c>
      <c r="B3" s="361"/>
      <c r="C3" s="277"/>
      <c r="D3" s="277"/>
      <c r="E3" s="277"/>
      <c r="F3" s="277"/>
      <c r="G3" s="277"/>
      <c r="H3" s="361"/>
    </row>
    <row r="4" spans="1:12" x14ac:dyDescent="0.3">
      <c r="A4" s="1293" t="s">
        <v>30</v>
      </c>
      <c r="B4" s="1293" t="s">
        <v>64</v>
      </c>
      <c r="C4" s="439" t="s">
        <v>412</v>
      </c>
      <c r="D4" s="1295" t="s">
        <v>413</v>
      </c>
      <c r="E4" s="1296"/>
      <c r="F4" s="1296"/>
      <c r="G4" s="1297"/>
      <c r="H4" s="1293" t="s">
        <v>67</v>
      </c>
    </row>
    <row r="5" spans="1:12" ht="45" customHeight="1" x14ac:dyDescent="0.3">
      <c r="A5" s="1294"/>
      <c r="B5" s="1294"/>
      <c r="C5" s="440" t="s">
        <v>29</v>
      </c>
      <c r="D5" s="441" t="s">
        <v>38</v>
      </c>
      <c r="E5" s="441" t="s">
        <v>39</v>
      </c>
      <c r="F5" s="441" t="s">
        <v>40</v>
      </c>
      <c r="G5" s="441" t="s">
        <v>41</v>
      </c>
      <c r="H5" s="1294"/>
    </row>
    <row r="6" spans="1:12" ht="21" x14ac:dyDescent="0.35">
      <c r="A6" s="442" t="s">
        <v>2188</v>
      </c>
      <c r="B6" s="443"/>
      <c r="C6" s="444"/>
      <c r="D6" s="444"/>
      <c r="E6" s="270"/>
      <c r="F6" s="270"/>
      <c r="G6" s="270"/>
      <c r="H6" s="271"/>
    </row>
    <row r="7" spans="1:12" ht="46.5" customHeight="1" x14ac:dyDescent="0.3">
      <c r="A7" s="446" t="s">
        <v>1967</v>
      </c>
      <c r="B7" s="447" t="s">
        <v>530</v>
      </c>
      <c r="C7" s="447" t="s">
        <v>531</v>
      </c>
      <c r="D7" s="447" t="s">
        <v>532</v>
      </c>
      <c r="E7" s="447" t="s">
        <v>532</v>
      </c>
      <c r="F7" s="447" t="s">
        <v>532</v>
      </c>
      <c r="G7" s="447" t="s">
        <v>532</v>
      </c>
      <c r="H7" s="1304" t="s">
        <v>1968</v>
      </c>
    </row>
    <row r="8" spans="1:12" ht="23.25" customHeight="1" x14ac:dyDescent="0.35">
      <c r="A8" s="448" t="s">
        <v>431</v>
      </c>
      <c r="B8" s="448"/>
      <c r="C8" s="449"/>
      <c r="D8" s="449"/>
      <c r="E8" s="276"/>
      <c r="F8" s="276"/>
      <c r="G8" s="276"/>
      <c r="H8" s="1305"/>
    </row>
    <row r="9" spans="1:12" ht="23.25" customHeight="1" x14ac:dyDescent="0.35">
      <c r="A9" s="448" t="s">
        <v>431</v>
      </c>
      <c r="B9" s="448"/>
      <c r="C9" s="449"/>
      <c r="D9" s="449"/>
      <c r="E9" s="276"/>
      <c r="F9" s="276"/>
      <c r="G9" s="276"/>
      <c r="H9" s="1305"/>
    </row>
    <row r="10" spans="1:12" ht="23.25" customHeight="1" x14ac:dyDescent="0.35">
      <c r="A10" s="450" t="s">
        <v>431</v>
      </c>
      <c r="B10" s="450"/>
      <c r="C10" s="449"/>
      <c r="D10" s="449"/>
      <c r="E10" s="276"/>
      <c r="F10" s="276"/>
      <c r="G10" s="276"/>
      <c r="H10" s="1306"/>
    </row>
    <row r="11" spans="1:12" ht="21" x14ac:dyDescent="0.35">
      <c r="A11" s="450" t="s">
        <v>431</v>
      </c>
      <c r="B11" s="443"/>
      <c r="C11" s="449"/>
      <c r="D11" s="449"/>
      <c r="E11" s="276"/>
      <c r="F11" s="276"/>
      <c r="G11" s="276"/>
      <c r="H11" s="271"/>
    </row>
    <row r="12" spans="1:12" ht="21" x14ac:dyDescent="0.35">
      <c r="A12" s="450" t="s">
        <v>431</v>
      </c>
      <c r="B12" s="271"/>
      <c r="C12" s="449"/>
      <c r="D12" s="449"/>
      <c r="E12" s="276"/>
      <c r="F12" s="276"/>
      <c r="G12" s="276"/>
      <c r="H12" s="271"/>
    </row>
    <row r="13" spans="1:12" ht="21" x14ac:dyDescent="0.35">
      <c r="A13" s="450" t="s">
        <v>431</v>
      </c>
      <c r="B13" s="443"/>
      <c r="C13" s="449"/>
      <c r="D13" s="449"/>
      <c r="E13" s="276"/>
      <c r="F13" s="276"/>
      <c r="G13" s="276"/>
      <c r="H13" s="271"/>
    </row>
    <row r="14" spans="1:12" ht="21" x14ac:dyDescent="0.35">
      <c r="A14" s="448"/>
      <c r="B14" s="448"/>
      <c r="C14" s="449"/>
      <c r="D14" s="449"/>
      <c r="E14" s="276"/>
      <c r="F14" s="276"/>
      <c r="G14" s="276"/>
      <c r="H14" s="276"/>
    </row>
    <row r="15" spans="1:12" ht="21" x14ac:dyDescent="0.35">
      <c r="A15" s="448"/>
      <c r="B15" s="448"/>
      <c r="C15" s="449"/>
      <c r="D15" s="449"/>
      <c r="E15" s="276"/>
      <c r="F15" s="276"/>
      <c r="G15" s="276"/>
      <c r="H15" s="276"/>
    </row>
    <row r="16" spans="1:12" ht="21" x14ac:dyDescent="0.35">
      <c r="A16" s="450"/>
      <c r="B16" s="450"/>
      <c r="C16" s="449"/>
      <c r="D16" s="449"/>
      <c r="E16" s="276"/>
      <c r="F16" s="276"/>
      <c r="G16" s="276"/>
      <c r="H16" s="271"/>
    </row>
    <row r="17" spans="1:8" ht="21" x14ac:dyDescent="0.35">
      <c r="A17" s="443"/>
      <c r="B17" s="443"/>
      <c r="C17" s="449"/>
      <c r="D17" s="449"/>
      <c r="E17" s="276"/>
      <c r="F17" s="276"/>
      <c r="G17" s="276"/>
      <c r="H17" s="271"/>
    </row>
    <row r="18" spans="1:8" ht="21" x14ac:dyDescent="0.35">
      <c r="A18" s="271"/>
      <c r="B18" s="271"/>
      <c r="C18" s="449"/>
      <c r="D18" s="449"/>
      <c r="E18" s="276"/>
      <c r="F18" s="276"/>
      <c r="G18" s="276"/>
      <c r="H18" s="271"/>
    </row>
    <row r="19" spans="1:8" ht="21" x14ac:dyDescent="0.35">
      <c r="A19" s="443"/>
      <c r="B19" s="443"/>
      <c r="C19" s="449"/>
      <c r="D19" s="449"/>
      <c r="E19" s="276"/>
      <c r="F19" s="276"/>
      <c r="G19" s="276"/>
      <c r="H19" s="271"/>
    </row>
    <row r="20" spans="1:8" ht="21" x14ac:dyDescent="0.35">
      <c r="A20" s="448"/>
      <c r="B20" s="448"/>
      <c r="C20" s="449"/>
      <c r="D20" s="449"/>
      <c r="E20" s="276"/>
      <c r="F20" s="276"/>
      <c r="G20" s="276"/>
      <c r="H20" s="276"/>
    </row>
    <row r="21" spans="1:8" ht="21" x14ac:dyDescent="0.35">
      <c r="A21" s="448"/>
      <c r="B21" s="448"/>
      <c r="C21" s="449"/>
      <c r="D21" s="449"/>
      <c r="E21" s="276"/>
      <c r="F21" s="276"/>
      <c r="G21" s="276"/>
      <c r="H21" s="276"/>
    </row>
    <row r="22" spans="1:8" ht="21" x14ac:dyDescent="0.35">
      <c r="A22" s="450"/>
      <c r="B22" s="450"/>
      <c r="C22" s="449"/>
      <c r="D22" s="449"/>
      <c r="E22" s="276"/>
      <c r="F22" s="276"/>
      <c r="G22" s="276"/>
      <c r="H22" s="271"/>
    </row>
    <row r="23" spans="1:8" ht="21" x14ac:dyDescent="0.35">
      <c r="A23" s="443"/>
      <c r="B23" s="443"/>
      <c r="C23" s="449"/>
      <c r="D23" s="449"/>
      <c r="E23" s="276"/>
      <c r="F23" s="276"/>
      <c r="G23" s="276"/>
      <c r="H23" s="271"/>
    </row>
    <row r="24" spans="1:8" ht="21" x14ac:dyDescent="0.35">
      <c r="A24" s="443"/>
      <c r="B24" s="443"/>
      <c r="C24" s="449"/>
      <c r="D24" s="449"/>
      <c r="E24" s="276"/>
      <c r="F24" s="276"/>
      <c r="G24" s="276"/>
      <c r="H24" s="271"/>
    </row>
    <row r="25" spans="1:8" ht="21" x14ac:dyDescent="0.35">
      <c r="A25" s="443"/>
      <c r="B25" s="443"/>
      <c r="C25" s="449"/>
      <c r="D25" s="449"/>
      <c r="E25" s="276"/>
      <c r="F25" s="276"/>
      <c r="G25" s="276"/>
      <c r="H25" s="271"/>
    </row>
    <row r="26" spans="1:8" ht="21" x14ac:dyDescent="0.35">
      <c r="A26" s="448"/>
      <c r="B26" s="448"/>
      <c r="C26" s="449"/>
      <c r="D26" s="449"/>
      <c r="E26" s="276"/>
      <c r="F26" s="276"/>
      <c r="G26" s="276"/>
      <c r="H26" s="276"/>
    </row>
    <row r="27" spans="1:8" ht="21" x14ac:dyDescent="0.35">
      <c r="A27" s="448"/>
      <c r="B27" s="448"/>
      <c r="C27" s="449"/>
      <c r="D27" s="449"/>
      <c r="E27" s="276"/>
      <c r="F27" s="276"/>
      <c r="G27" s="276"/>
      <c r="H27" s="276"/>
    </row>
    <row r="28" spans="1:8" ht="21" x14ac:dyDescent="0.35">
      <c r="A28" s="451"/>
      <c r="B28" s="451"/>
      <c r="C28" s="452"/>
      <c r="D28" s="452"/>
      <c r="E28" s="315"/>
      <c r="F28" s="315"/>
      <c r="G28" s="315"/>
      <c r="H28" s="315"/>
    </row>
    <row r="29" spans="1:8" ht="21" x14ac:dyDescent="0.35">
      <c r="A29" s="453"/>
      <c r="B29" s="453"/>
      <c r="C29" s="454"/>
      <c r="D29" s="454"/>
      <c r="E29" s="453"/>
      <c r="F29" s="453"/>
      <c r="G29" s="453"/>
      <c r="H29" s="453"/>
    </row>
    <row r="30" spans="1:8" ht="21" x14ac:dyDescent="0.35">
      <c r="A30" s="362"/>
      <c r="B30" s="362"/>
      <c r="C30" s="455"/>
      <c r="D30" s="455"/>
      <c r="E30" s="362"/>
      <c r="F30" s="362"/>
      <c r="G30" s="362"/>
      <c r="H30" s="362"/>
    </row>
    <row r="31" spans="1:8" ht="21" x14ac:dyDescent="0.35">
      <c r="A31" s="362"/>
      <c r="B31" s="362"/>
      <c r="C31" s="455"/>
      <c r="D31" s="455"/>
      <c r="E31" s="362"/>
      <c r="F31" s="362"/>
      <c r="G31" s="362"/>
      <c r="H31" s="362"/>
    </row>
    <row r="32" spans="1:8" ht="21" x14ac:dyDescent="0.35">
      <c r="A32" s="362"/>
      <c r="B32" s="362"/>
      <c r="C32" s="455"/>
      <c r="D32" s="455"/>
      <c r="E32" s="362"/>
      <c r="F32" s="362"/>
      <c r="G32" s="362"/>
      <c r="H32" s="362"/>
    </row>
    <row r="33" spans="1:8" ht="21" x14ac:dyDescent="0.35">
      <c r="A33" s="362"/>
      <c r="B33" s="362"/>
      <c r="C33" s="455"/>
      <c r="D33" s="455"/>
      <c r="E33" s="362"/>
      <c r="F33" s="362"/>
      <c r="G33" s="362"/>
      <c r="H33" s="362"/>
    </row>
    <row r="34" spans="1:8" ht="21" x14ac:dyDescent="0.35">
      <c r="A34" s="362"/>
      <c r="B34" s="362"/>
      <c r="C34" s="455"/>
      <c r="D34" s="455"/>
      <c r="E34" s="362"/>
      <c r="F34" s="362"/>
      <c r="G34" s="362"/>
      <c r="H34" s="362"/>
    </row>
    <row r="35" spans="1:8" ht="21" x14ac:dyDescent="0.35">
      <c r="A35" s="362"/>
      <c r="B35" s="362"/>
      <c r="C35" s="455"/>
      <c r="D35" s="455"/>
      <c r="E35" s="362"/>
      <c r="F35" s="362"/>
      <c r="G35" s="362"/>
      <c r="H35" s="362"/>
    </row>
    <row r="36" spans="1:8" ht="21" x14ac:dyDescent="0.35">
      <c r="A36" s="362"/>
      <c r="B36" s="362"/>
      <c r="C36" s="455"/>
      <c r="D36" s="455"/>
      <c r="E36" s="362"/>
      <c r="F36" s="362"/>
      <c r="G36" s="362"/>
      <c r="H36" s="362"/>
    </row>
    <row r="37" spans="1:8" ht="21" x14ac:dyDescent="0.35">
      <c r="A37" s="362"/>
      <c r="B37" s="362"/>
      <c r="C37" s="455"/>
      <c r="D37" s="455"/>
      <c r="E37" s="362"/>
      <c r="F37" s="362"/>
      <c r="G37" s="362"/>
      <c r="H37" s="362"/>
    </row>
    <row r="38" spans="1:8" ht="21" x14ac:dyDescent="0.35">
      <c r="A38" s="362"/>
      <c r="B38" s="362"/>
      <c r="C38" s="455"/>
      <c r="D38" s="455"/>
      <c r="E38" s="362"/>
      <c r="F38" s="362"/>
      <c r="G38" s="362"/>
      <c r="H38" s="362"/>
    </row>
    <row r="39" spans="1:8" ht="21" x14ac:dyDescent="0.35">
      <c r="A39" s="362"/>
      <c r="B39" s="362"/>
      <c r="C39" s="455"/>
      <c r="D39" s="455"/>
      <c r="E39" s="362"/>
      <c r="F39" s="362"/>
      <c r="G39" s="362"/>
      <c r="H39" s="362"/>
    </row>
    <row r="40" spans="1:8" ht="21" x14ac:dyDescent="0.35">
      <c r="A40" s="362"/>
      <c r="B40" s="362"/>
      <c r="C40" s="455"/>
      <c r="D40" s="455"/>
      <c r="E40" s="362"/>
      <c r="F40" s="362"/>
      <c r="G40" s="362"/>
      <c r="H40" s="362"/>
    </row>
    <row r="41" spans="1:8" ht="21" x14ac:dyDescent="0.35">
      <c r="A41" s="362"/>
      <c r="B41" s="362"/>
      <c r="C41" s="455"/>
      <c r="D41" s="455"/>
      <c r="E41" s="362"/>
      <c r="F41" s="362"/>
      <c r="G41" s="362"/>
      <c r="H41" s="362"/>
    </row>
    <row r="42" spans="1:8" ht="21" x14ac:dyDescent="0.35">
      <c r="A42" s="362"/>
      <c r="B42" s="362"/>
      <c r="C42" s="455"/>
      <c r="D42" s="455"/>
      <c r="E42" s="362"/>
      <c r="F42" s="362"/>
      <c r="G42" s="362"/>
      <c r="H42" s="362"/>
    </row>
    <row r="43" spans="1:8" ht="21" x14ac:dyDescent="0.35">
      <c r="A43" s="362"/>
      <c r="B43" s="362"/>
      <c r="C43" s="455"/>
      <c r="D43" s="455"/>
      <c r="E43" s="362"/>
      <c r="F43" s="362"/>
      <c r="G43" s="362"/>
      <c r="H43" s="362"/>
    </row>
    <row r="44" spans="1:8" ht="21" x14ac:dyDescent="0.35">
      <c r="H44" s="438" t="s">
        <v>125</v>
      </c>
    </row>
    <row r="46" spans="1:8" ht="21" x14ac:dyDescent="0.35">
      <c r="A46" s="361" t="s">
        <v>189</v>
      </c>
      <c r="B46" s="361"/>
      <c r="C46" s="277"/>
      <c r="D46" s="277"/>
      <c r="E46" s="277"/>
      <c r="F46" s="277"/>
      <c r="G46" s="277"/>
      <c r="H46" s="361"/>
    </row>
    <row r="47" spans="1:8" x14ac:dyDescent="0.3">
      <c r="A47" s="1293" t="s">
        <v>30</v>
      </c>
      <c r="B47" s="1293" t="s">
        <v>64</v>
      </c>
      <c r="C47" s="439" t="s">
        <v>412</v>
      </c>
      <c r="D47" s="1295" t="s">
        <v>413</v>
      </c>
      <c r="E47" s="1296"/>
      <c r="F47" s="1296"/>
      <c r="G47" s="1297"/>
      <c r="H47" s="1293" t="s">
        <v>67</v>
      </c>
    </row>
    <row r="48" spans="1:8" ht="37.5" x14ac:dyDescent="0.3">
      <c r="A48" s="1294"/>
      <c r="B48" s="1294"/>
      <c r="C48" s="440" t="s">
        <v>29</v>
      </c>
      <c r="D48" s="441" t="s">
        <v>38</v>
      </c>
      <c r="E48" s="441" t="s">
        <v>39</v>
      </c>
      <c r="F48" s="441" t="s">
        <v>40</v>
      </c>
      <c r="G48" s="441" t="s">
        <v>41</v>
      </c>
      <c r="H48" s="1294"/>
    </row>
    <row r="49" spans="1:8" ht="42" x14ac:dyDescent="0.35">
      <c r="A49" s="834" t="s">
        <v>1970</v>
      </c>
      <c r="B49" s="443"/>
      <c r="C49" s="444"/>
      <c r="D49" s="444"/>
      <c r="E49" s="270"/>
      <c r="F49" s="270"/>
      <c r="G49" s="270"/>
      <c r="H49" s="274" t="s">
        <v>1681</v>
      </c>
    </row>
    <row r="50" spans="1:8" ht="21" x14ac:dyDescent="0.35">
      <c r="A50" s="274" t="s">
        <v>1807</v>
      </c>
      <c r="B50" s="456" t="s">
        <v>1392</v>
      </c>
      <c r="C50" s="456" t="s">
        <v>1399</v>
      </c>
      <c r="D50" s="445"/>
      <c r="E50" s="445" t="s">
        <v>532</v>
      </c>
      <c r="F50" s="445" t="s">
        <v>431</v>
      </c>
      <c r="G50" s="271"/>
      <c r="H50" s="274" t="s">
        <v>1886</v>
      </c>
    </row>
    <row r="51" spans="1:8" ht="21" x14ac:dyDescent="0.35">
      <c r="A51" s="457" t="s">
        <v>1664</v>
      </c>
      <c r="B51" s="462" t="s">
        <v>1289</v>
      </c>
      <c r="C51" s="449" t="s">
        <v>1399</v>
      </c>
      <c r="D51" s="449"/>
      <c r="E51" s="276"/>
      <c r="F51" s="449" t="s">
        <v>532</v>
      </c>
      <c r="G51" s="276"/>
      <c r="H51" s="193" t="s">
        <v>1887</v>
      </c>
    </row>
    <row r="52" spans="1:8" ht="21" x14ac:dyDescent="0.35">
      <c r="A52" s="457" t="s">
        <v>1808</v>
      </c>
      <c r="B52" s="462" t="s">
        <v>1289</v>
      </c>
      <c r="C52" s="449" t="s">
        <v>1399</v>
      </c>
      <c r="D52" s="449"/>
      <c r="E52" s="276"/>
      <c r="F52" s="449" t="s">
        <v>532</v>
      </c>
      <c r="G52" s="276"/>
      <c r="H52" s="193" t="s">
        <v>1888</v>
      </c>
    </row>
    <row r="53" spans="1:8" ht="21" x14ac:dyDescent="0.35">
      <c r="A53" s="460" t="s">
        <v>2107</v>
      </c>
      <c r="B53" s="445" t="s">
        <v>1289</v>
      </c>
      <c r="C53" s="449" t="s">
        <v>1399</v>
      </c>
      <c r="D53" s="449" t="s">
        <v>532</v>
      </c>
      <c r="E53" s="276"/>
      <c r="F53" s="276"/>
      <c r="G53" s="276"/>
      <c r="H53" s="274" t="s">
        <v>1889</v>
      </c>
    </row>
    <row r="54" spans="1:8" ht="21" x14ac:dyDescent="0.35">
      <c r="A54" s="450"/>
      <c r="B54" s="443"/>
      <c r="C54" s="449"/>
      <c r="D54" s="449"/>
      <c r="E54" s="276"/>
      <c r="F54" s="276"/>
      <c r="G54" s="276"/>
      <c r="H54" s="271"/>
    </row>
    <row r="55" spans="1:8" ht="21" x14ac:dyDescent="0.35">
      <c r="A55" s="450"/>
      <c r="B55" s="271"/>
      <c r="C55" s="449"/>
      <c r="D55" s="449"/>
      <c r="E55" s="276"/>
      <c r="F55" s="276"/>
      <c r="G55" s="276"/>
      <c r="H55" s="271"/>
    </row>
    <row r="56" spans="1:8" ht="21" x14ac:dyDescent="0.35">
      <c r="A56" s="450"/>
      <c r="B56" s="443"/>
      <c r="C56" s="449"/>
      <c r="D56" s="449"/>
      <c r="E56" s="276"/>
      <c r="F56" s="276"/>
      <c r="G56" s="276"/>
      <c r="H56" s="271"/>
    </row>
    <row r="57" spans="1:8" ht="21" x14ac:dyDescent="0.35">
      <c r="A57" s="448"/>
      <c r="B57" s="448"/>
      <c r="C57" s="449"/>
      <c r="D57" s="449"/>
      <c r="E57" s="276"/>
      <c r="F57" s="276"/>
      <c r="G57" s="276"/>
      <c r="H57" s="276"/>
    </row>
    <row r="58" spans="1:8" ht="21" x14ac:dyDescent="0.35">
      <c r="A58" s="448"/>
      <c r="B58" s="448"/>
      <c r="C58" s="449"/>
      <c r="D58" s="449"/>
      <c r="E58" s="276"/>
      <c r="F58" s="276"/>
      <c r="G58" s="276"/>
      <c r="H58" s="276"/>
    </row>
    <row r="59" spans="1:8" ht="21" x14ac:dyDescent="0.35">
      <c r="A59" s="450"/>
      <c r="B59" s="450"/>
      <c r="C59" s="449"/>
      <c r="D59" s="449"/>
      <c r="E59" s="276"/>
      <c r="F59" s="276"/>
      <c r="G59" s="276"/>
      <c r="H59" s="271"/>
    </row>
    <row r="60" spans="1:8" ht="21" x14ac:dyDescent="0.35">
      <c r="A60" s="443"/>
      <c r="B60" s="443"/>
      <c r="C60" s="449"/>
      <c r="D60" s="449"/>
      <c r="E60" s="276"/>
      <c r="F60" s="276"/>
      <c r="G60" s="276"/>
      <c r="H60" s="271"/>
    </row>
    <row r="61" spans="1:8" ht="21" x14ac:dyDescent="0.35">
      <c r="A61" s="271"/>
      <c r="B61" s="271"/>
      <c r="C61" s="449"/>
      <c r="D61" s="449"/>
      <c r="E61" s="276"/>
      <c r="F61" s="276"/>
      <c r="G61" s="276"/>
      <c r="H61" s="271"/>
    </row>
    <row r="62" spans="1:8" ht="21" x14ac:dyDescent="0.35">
      <c r="A62" s="443"/>
      <c r="B62" s="443"/>
      <c r="C62" s="449"/>
      <c r="D62" s="449"/>
      <c r="E62" s="276"/>
      <c r="F62" s="276"/>
      <c r="G62" s="276"/>
      <c r="H62" s="271"/>
    </row>
    <row r="63" spans="1:8" ht="21" x14ac:dyDescent="0.35">
      <c r="A63" s="448"/>
      <c r="B63" s="448"/>
      <c r="C63" s="449"/>
      <c r="D63" s="449"/>
      <c r="E63" s="276"/>
      <c r="F63" s="276"/>
      <c r="G63" s="276"/>
      <c r="H63" s="276"/>
    </row>
    <row r="64" spans="1:8" ht="21" x14ac:dyDescent="0.35">
      <c r="A64" s="448"/>
      <c r="B64" s="448"/>
      <c r="C64" s="449"/>
      <c r="D64" s="449"/>
      <c r="E64" s="276"/>
      <c r="F64" s="276"/>
      <c r="G64" s="276"/>
      <c r="H64" s="276"/>
    </row>
    <row r="65" spans="1:8" ht="21" x14ac:dyDescent="0.35">
      <c r="A65" s="450"/>
      <c r="B65" s="450"/>
      <c r="C65" s="449"/>
      <c r="D65" s="449"/>
      <c r="E65" s="276"/>
      <c r="F65" s="276"/>
      <c r="G65" s="276"/>
      <c r="H65" s="271"/>
    </row>
    <row r="66" spans="1:8" ht="21" x14ac:dyDescent="0.35">
      <c r="A66" s="443"/>
      <c r="B66" s="443"/>
      <c r="C66" s="449"/>
      <c r="D66" s="449"/>
      <c r="E66" s="276"/>
      <c r="F66" s="276"/>
      <c r="G66" s="276"/>
      <c r="H66" s="271"/>
    </row>
    <row r="67" spans="1:8" ht="21" x14ac:dyDescent="0.35">
      <c r="A67" s="443"/>
      <c r="B67" s="443"/>
      <c r="C67" s="449"/>
      <c r="D67" s="449"/>
      <c r="E67" s="276"/>
      <c r="F67" s="276"/>
      <c r="G67" s="276"/>
      <c r="H67" s="271"/>
    </row>
    <row r="68" spans="1:8" ht="21" x14ac:dyDescent="0.35">
      <c r="A68" s="443"/>
      <c r="B68" s="443"/>
      <c r="C68" s="449"/>
      <c r="D68" s="449"/>
      <c r="E68" s="276"/>
      <c r="F68" s="276"/>
      <c r="G68" s="276"/>
      <c r="H68" s="271"/>
    </row>
    <row r="69" spans="1:8" ht="21" x14ac:dyDescent="0.35">
      <c r="A69" s="448"/>
      <c r="B69" s="448"/>
      <c r="C69" s="449"/>
      <c r="D69" s="449"/>
      <c r="E69" s="276"/>
      <c r="F69" s="276"/>
      <c r="G69" s="276"/>
      <c r="H69" s="276"/>
    </row>
    <row r="70" spans="1:8" ht="21" x14ac:dyDescent="0.35">
      <c r="A70" s="448"/>
      <c r="B70" s="448"/>
      <c r="C70" s="449"/>
      <c r="D70" s="449"/>
      <c r="E70" s="276"/>
      <c r="F70" s="276"/>
      <c r="G70" s="276"/>
      <c r="H70" s="276"/>
    </row>
    <row r="71" spans="1:8" ht="21" x14ac:dyDescent="0.35">
      <c r="A71" s="451"/>
      <c r="B71" s="451"/>
      <c r="C71" s="452"/>
      <c r="D71" s="452"/>
      <c r="E71" s="315"/>
      <c r="F71" s="315"/>
      <c r="G71" s="315"/>
      <c r="H71" s="315"/>
    </row>
    <row r="72" spans="1:8" ht="21" x14ac:dyDescent="0.35">
      <c r="A72" s="453"/>
      <c r="B72" s="453"/>
      <c r="C72" s="454"/>
      <c r="D72" s="454"/>
      <c r="E72" s="453"/>
      <c r="F72" s="453"/>
      <c r="G72" s="453"/>
      <c r="H72" s="453"/>
    </row>
    <row r="73" spans="1:8" ht="21" x14ac:dyDescent="0.35">
      <c r="A73" s="362"/>
      <c r="B73" s="362"/>
      <c r="C73" s="455"/>
      <c r="D73" s="455"/>
      <c r="E73" s="362"/>
      <c r="F73" s="362"/>
      <c r="G73" s="362"/>
      <c r="H73" s="362"/>
    </row>
    <row r="74" spans="1:8" ht="21" x14ac:dyDescent="0.35">
      <c r="A74" s="362"/>
      <c r="B74" s="362"/>
      <c r="C74" s="455"/>
      <c r="D74" s="455"/>
      <c r="E74" s="362"/>
      <c r="F74" s="362"/>
      <c r="G74" s="362"/>
      <c r="H74" s="362"/>
    </row>
    <row r="75" spans="1:8" ht="21" x14ac:dyDescent="0.35">
      <c r="A75" s="362"/>
      <c r="B75" s="362"/>
      <c r="C75" s="455"/>
      <c r="D75" s="455"/>
      <c r="E75" s="362"/>
      <c r="F75" s="362"/>
      <c r="G75" s="362"/>
      <c r="H75" s="362"/>
    </row>
    <row r="76" spans="1:8" ht="21" x14ac:dyDescent="0.35">
      <c r="A76" s="362"/>
      <c r="B76" s="362"/>
      <c r="C76" s="455"/>
      <c r="D76" s="455"/>
      <c r="E76" s="362"/>
      <c r="F76" s="362"/>
      <c r="G76" s="362"/>
      <c r="H76" s="362"/>
    </row>
    <row r="77" spans="1:8" ht="21" x14ac:dyDescent="0.35">
      <c r="A77" s="362"/>
      <c r="B77" s="362"/>
      <c r="C77" s="455"/>
      <c r="D77" s="455"/>
      <c r="E77" s="362"/>
      <c r="F77" s="362"/>
      <c r="G77" s="362"/>
      <c r="H77" s="362"/>
    </row>
    <row r="78" spans="1:8" ht="21" x14ac:dyDescent="0.35">
      <c r="A78" s="362"/>
      <c r="B78" s="362"/>
      <c r="C78" s="455"/>
      <c r="D78" s="455"/>
      <c r="E78" s="362"/>
      <c r="F78" s="362"/>
      <c r="G78" s="362"/>
      <c r="H78" s="362"/>
    </row>
    <row r="79" spans="1:8" ht="21" x14ac:dyDescent="0.35">
      <c r="A79" s="362"/>
      <c r="B79" s="362"/>
      <c r="C79" s="455"/>
      <c r="D79" s="455"/>
      <c r="E79" s="362"/>
      <c r="F79" s="362"/>
      <c r="G79" s="362"/>
      <c r="H79" s="362"/>
    </row>
    <row r="80" spans="1:8" ht="21" x14ac:dyDescent="0.35">
      <c r="A80" s="362"/>
      <c r="B80" s="362"/>
      <c r="C80" s="455"/>
      <c r="D80" s="455"/>
      <c r="E80" s="362"/>
      <c r="F80" s="362"/>
      <c r="G80" s="362"/>
      <c r="H80" s="362"/>
    </row>
    <row r="81" spans="1:8" ht="21" x14ac:dyDescent="0.35">
      <c r="A81" s="362"/>
      <c r="B81" s="362"/>
      <c r="C81" s="455"/>
      <c r="D81" s="455"/>
      <c r="E81" s="362"/>
      <c r="F81" s="362"/>
      <c r="G81" s="362"/>
      <c r="H81" s="362"/>
    </row>
    <row r="82" spans="1:8" ht="21" x14ac:dyDescent="0.35">
      <c r="A82" s="362"/>
      <c r="B82" s="362"/>
      <c r="C82" s="455"/>
      <c r="D82" s="455"/>
      <c r="E82" s="362"/>
      <c r="F82" s="362"/>
      <c r="G82" s="362"/>
      <c r="H82" s="362"/>
    </row>
    <row r="83" spans="1:8" ht="21" x14ac:dyDescent="0.35">
      <c r="A83" s="362"/>
      <c r="B83" s="362"/>
      <c r="C83" s="455"/>
      <c r="D83" s="455"/>
      <c r="E83" s="362"/>
      <c r="F83" s="362"/>
      <c r="G83" s="362"/>
      <c r="H83" s="362"/>
    </row>
    <row r="84" spans="1:8" ht="21" x14ac:dyDescent="0.35">
      <c r="A84" s="362"/>
      <c r="B84" s="362"/>
      <c r="C84" s="455"/>
      <c r="D84" s="455"/>
      <c r="E84" s="362"/>
      <c r="F84" s="362"/>
      <c r="G84" s="362"/>
      <c r="H84" s="362"/>
    </row>
    <row r="85" spans="1:8" ht="21" x14ac:dyDescent="0.35">
      <c r="A85" s="362"/>
      <c r="B85" s="362"/>
      <c r="C85" s="455"/>
      <c r="D85" s="455"/>
      <c r="E85" s="362"/>
      <c r="F85" s="362"/>
      <c r="G85" s="362"/>
      <c r="H85" s="362"/>
    </row>
    <row r="86" spans="1:8" ht="21" x14ac:dyDescent="0.35">
      <c r="A86" s="362"/>
      <c r="B86" s="362"/>
      <c r="C86" s="455"/>
      <c r="D86" s="455"/>
      <c r="E86" s="362"/>
      <c r="F86" s="362"/>
      <c r="G86" s="362"/>
      <c r="H86" s="362"/>
    </row>
    <row r="87" spans="1:8" ht="21" x14ac:dyDescent="0.35">
      <c r="A87" s="362"/>
      <c r="B87" s="362"/>
      <c r="C87" s="455"/>
      <c r="D87" s="455"/>
      <c r="E87" s="362"/>
      <c r="F87" s="362"/>
      <c r="G87" s="362"/>
      <c r="H87" s="362"/>
    </row>
    <row r="88" spans="1:8" ht="21" x14ac:dyDescent="0.35">
      <c r="H88" s="438" t="s">
        <v>125</v>
      </c>
    </row>
    <row r="90" spans="1:8" ht="21" x14ac:dyDescent="0.35">
      <c r="A90" s="361" t="s">
        <v>189</v>
      </c>
      <c r="B90" s="361"/>
      <c r="C90" s="277"/>
      <c r="D90" s="277"/>
      <c r="E90" s="277"/>
      <c r="F90" s="277"/>
      <c r="G90" s="277"/>
      <c r="H90" s="361"/>
    </row>
    <row r="91" spans="1:8" x14ac:dyDescent="0.3">
      <c r="A91" s="1293" t="s">
        <v>30</v>
      </c>
      <c r="B91" s="1293" t="s">
        <v>64</v>
      </c>
      <c r="C91" s="439" t="s">
        <v>412</v>
      </c>
      <c r="D91" s="1295" t="s">
        <v>413</v>
      </c>
      <c r="E91" s="1296"/>
      <c r="F91" s="1296"/>
      <c r="G91" s="1297"/>
      <c r="H91" s="1293" t="s">
        <v>67</v>
      </c>
    </row>
    <row r="92" spans="1:8" ht="37.5" x14ac:dyDescent="0.3">
      <c r="A92" s="1294"/>
      <c r="B92" s="1294"/>
      <c r="C92" s="440" t="s">
        <v>29</v>
      </c>
      <c r="D92" s="441" t="s">
        <v>38</v>
      </c>
      <c r="E92" s="441" t="s">
        <v>39</v>
      </c>
      <c r="F92" s="441" t="s">
        <v>40</v>
      </c>
      <c r="G92" s="441" t="s">
        <v>41</v>
      </c>
      <c r="H92" s="1294"/>
    </row>
    <row r="93" spans="1:8" ht="21" x14ac:dyDescent="0.35">
      <c r="A93" s="443" t="s">
        <v>1400</v>
      </c>
      <c r="B93" s="443"/>
      <c r="C93" s="444"/>
      <c r="D93" s="444"/>
      <c r="E93" s="270"/>
      <c r="F93" s="270"/>
      <c r="G93" s="270"/>
      <c r="H93" s="271"/>
    </row>
    <row r="94" spans="1:8" ht="21" x14ac:dyDescent="0.35">
      <c r="A94" s="274" t="s">
        <v>1401</v>
      </c>
      <c r="B94" s="274" t="s">
        <v>1223</v>
      </c>
      <c r="C94" s="456" t="s">
        <v>1399</v>
      </c>
      <c r="D94" s="445"/>
      <c r="E94" s="445" t="s">
        <v>532</v>
      </c>
      <c r="F94" s="271"/>
      <c r="G94" s="271"/>
      <c r="H94" s="274" t="s">
        <v>1890</v>
      </c>
    </row>
    <row r="95" spans="1:8" ht="23.25" customHeight="1" x14ac:dyDescent="0.35">
      <c r="A95" s="442" t="s">
        <v>1566</v>
      </c>
      <c r="B95" s="458" t="s">
        <v>1402</v>
      </c>
      <c r="C95" s="445" t="s">
        <v>1399</v>
      </c>
      <c r="D95" s="445"/>
      <c r="E95" s="271"/>
      <c r="F95" s="445" t="s">
        <v>532</v>
      </c>
      <c r="G95" s="271"/>
      <c r="H95" s="274" t="s">
        <v>1886</v>
      </c>
    </row>
    <row r="96" spans="1:8" ht="23.25" customHeight="1" x14ac:dyDescent="0.35">
      <c r="A96" s="457" t="s">
        <v>1403</v>
      </c>
      <c r="B96" s="459" t="s">
        <v>1679</v>
      </c>
      <c r="C96" s="449" t="s">
        <v>1399</v>
      </c>
      <c r="D96" s="449"/>
      <c r="E96" s="449" t="s">
        <v>532</v>
      </c>
      <c r="F96" s="276"/>
      <c r="G96" s="276"/>
      <c r="H96" s="193" t="s">
        <v>1887</v>
      </c>
    </row>
    <row r="97" spans="1:8" ht="23.25" customHeight="1" x14ac:dyDescent="0.35">
      <c r="A97" s="457" t="s">
        <v>1404</v>
      </c>
      <c r="B97" s="459" t="s">
        <v>1670</v>
      </c>
      <c r="C97" s="449" t="s">
        <v>1399</v>
      </c>
      <c r="D97" s="449"/>
      <c r="E97" s="449" t="s">
        <v>532</v>
      </c>
      <c r="F97" s="276"/>
      <c r="G97" s="276"/>
      <c r="H97" s="193" t="s">
        <v>1888</v>
      </c>
    </row>
    <row r="98" spans="1:8" ht="23.25" customHeight="1" x14ac:dyDescent="0.35">
      <c r="A98" s="460" t="s">
        <v>1405</v>
      </c>
      <c r="B98" s="460" t="s">
        <v>1149</v>
      </c>
      <c r="C98" s="449" t="s">
        <v>1399</v>
      </c>
      <c r="D98" s="449"/>
      <c r="E98" s="276"/>
      <c r="F98" s="449" t="s">
        <v>532</v>
      </c>
      <c r="G98" s="276"/>
      <c r="H98" s="271" t="s">
        <v>1891</v>
      </c>
    </row>
    <row r="99" spans="1:8" ht="40.5" customHeight="1" x14ac:dyDescent="0.35">
      <c r="A99" s="466" t="s">
        <v>1406</v>
      </c>
      <c r="B99" s="274" t="s">
        <v>1149</v>
      </c>
      <c r="C99" s="449" t="s">
        <v>1399</v>
      </c>
      <c r="D99" s="449"/>
      <c r="E99" s="276"/>
      <c r="F99" s="276"/>
      <c r="G99" s="449" t="s">
        <v>532</v>
      </c>
      <c r="H99" s="271"/>
    </row>
    <row r="100" spans="1:8" ht="21" x14ac:dyDescent="0.35">
      <c r="A100" s="460" t="s">
        <v>1407</v>
      </c>
      <c r="B100" s="458" t="s">
        <v>1680</v>
      </c>
      <c r="C100" s="449" t="s">
        <v>1399</v>
      </c>
      <c r="D100" s="449"/>
      <c r="E100" s="449" t="s">
        <v>532</v>
      </c>
      <c r="F100" s="276"/>
      <c r="G100" s="276"/>
      <c r="H100" s="271"/>
    </row>
    <row r="101" spans="1:8" ht="21" x14ac:dyDescent="0.35">
      <c r="A101" s="460" t="s">
        <v>1408</v>
      </c>
      <c r="B101" s="458" t="s">
        <v>1394</v>
      </c>
      <c r="C101" s="449" t="s">
        <v>1399</v>
      </c>
      <c r="D101" s="449"/>
      <c r="E101" s="449" t="s">
        <v>532</v>
      </c>
      <c r="F101" s="276"/>
      <c r="G101" s="276"/>
      <c r="H101" s="271"/>
    </row>
    <row r="102" spans="1:8" ht="21" x14ac:dyDescent="0.35">
      <c r="A102" s="448"/>
      <c r="B102" s="448"/>
      <c r="C102" s="449"/>
      <c r="D102" s="449"/>
      <c r="E102" s="276"/>
      <c r="F102" s="276"/>
      <c r="G102" s="276"/>
      <c r="H102" s="276"/>
    </row>
    <row r="103" spans="1:8" ht="21" x14ac:dyDescent="0.35">
      <c r="A103" s="448"/>
      <c r="B103" s="448"/>
      <c r="C103" s="449"/>
      <c r="D103" s="449"/>
      <c r="E103" s="276"/>
      <c r="F103" s="276"/>
      <c r="G103" s="276"/>
      <c r="H103" s="276"/>
    </row>
    <row r="104" spans="1:8" ht="21" x14ac:dyDescent="0.35">
      <c r="A104" s="450"/>
      <c r="B104" s="450"/>
      <c r="C104" s="449"/>
      <c r="D104" s="449"/>
      <c r="E104" s="276"/>
      <c r="F104" s="276"/>
      <c r="G104" s="276"/>
      <c r="H104" s="271"/>
    </row>
    <row r="105" spans="1:8" ht="21" x14ac:dyDescent="0.35">
      <c r="A105" s="443"/>
      <c r="B105" s="443"/>
      <c r="C105" s="449"/>
      <c r="D105" s="449"/>
      <c r="E105" s="276"/>
      <c r="F105" s="276"/>
      <c r="G105" s="276"/>
      <c r="H105" s="271"/>
    </row>
    <row r="106" spans="1:8" ht="21" x14ac:dyDescent="0.35">
      <c r="A106" s="271"/>
      <c r="B106" s="271"/>
      <c r="C106" s="449"/>
      <c r="D106" s="449"/>
      <c r="E106" s="276"/>
      <c r="F106" s="276"/>
      <c r="G106" s="276"/>
      <c r="H106" s="271"/>
    </row>
    <row r="107" spans="1:8" ht="21" x14ac:dyDescent="0.35">
      <c r="A107" s="443"/>
      <c r="B107" s="443"/>
      <c r="C107" s="449"/>
      <c r="D107" s="449"/>
      <c r="E107" s="276"/>
      <c r="F107" s="276"/>
      <c r="G107" s="276"/>
      <c r="H107" s="271"/>
    </row>
    <row r="108" spans="1:8" ht="21" x14ac:dyDescent="0.35">
      <c r="A108" s="448"/>
      <c r="B108" s="448"/>
      <c r="C108" s="449"/>
      <c r="D108" s="449"/>
      <c r="E108" s="276"/>
      <c r="F108" s="276"/>
      <c r="G108" s="276"/>
      <c r="H108" s="276"/>
    </row>
    <row r="109" spans="1:8" ht="21" x14ac:dyDescent="0.35">
      <c r="A109" s="448"/>
      <c r="B109" s="448"/>
      <c r="C109" s="449"/>
      <c r="D109" s="449"/>
      <c r="E109" s="276"/>
      <c r="F109" s="276"/>
      <c r="G109" s="276"/>
      <c r="H109" s="276"/>
    </row>
    <row r="110" spans="1:8" ht="21" x14ac:dyDescent="0.35">
      <c r="A110" s="450"/>
      <c r="B110" s="450"/>
      <c r="C110" s="449"/>
      <c r="D110" s="449"/>
      <c r="E110" s="276"/>
      <c r="F110" s="276"/>
      <c r="G110" s="276"/>
      <c r="H110" s="271"/>
    </row>
    <row r="111" spans="1:8" ht="21" x14ac:dyDescent="0.35">
      <c r="A111" s="443"/>
      <c r="B111" s="443"/>
      <c r="C111" s="449"/>
      <c r="D111" s="449"/>
      <c r="E111" s="276"/>
      <c r="F111" s="276"/>
      <c r="G111" s="276"/>
      <c r="H111" s="271"/>
    </row>
    <row r="112" spans="1:8" ht="21" x14ac:dyDescent="0.35">
      <c r="A112" s="443"/>
      <c r="B112" s="443"/>
      <c r="C112" s="449"/>
      <c r="D112" s="449"/>
      <c r="E112" s="276"/>
      <c r="F112" s="276"/>
      <c r="G112" s="276"/>
      <c r="H112" s="271"/>
    </row>
    <row r="113" spans="1:8" ht="21" x14ac:dyDescent="0.35">
      <c r="A113" s="443"/>
      <c r="B113" s="443"/>
      <c r="C113" s="449"/>
      <c r="D113" s="449"/>
      <c r="E113" s="276"/>
      <c r="F113" s="276"/>
      <c r="G113" s="276"/>
      <c r="H113" s="271"/>
    </row>
    <row r="114" spans="1:8" ht="21" x14ac:dyDescent="0.35">
      <c r="A114" s="448"/>
      <c r="B114" s="448"/>
      <c r="C114" s="449"/>
      <c r="D114" s="449"/>
      <c r="E114" s="276"/>
      <c r="F114" s="276"/>
      <c r="G114" s="276"/>
      <c r="H114" s="276"/>
    </row>
    <row r="115" spans="1:8" ht="21" x14ac:dyDescent="0.35">
      <c r="A115" s="448"/>
      <c r="B115" s="448"/>
      <c r="C115" s="449"/>
      <c r="D115" s="449"/>
      <c r="E115" s="276"/>
      <c r="F115" s="276"/>
      <c r="G115" s="276"/>
      <c r="H115" s="276"/>
    </row>
    <row r="116" spans="1:8" ht="21" x14ac:dyDescent="0.35">
      <c r="A116" s="451"/>
      <c r="B116" s="451"/>
      <c r="C116" s="452"/>
      <c r="D116" s="452"/>
      <c r="E116" s="315"/>
      <c r="F116" s="315"/>
      <c r="G116" s="315"/>
      <c r="H116" s="315"/>
    </row>
    <row r="117" spans="1:8" ht="21" x14ac:dyDescent="0.35">
      <c r="A117" s="453"/>
      <c r="B117" s="453"/>
      <c r="C117" s="454"/>
      <c r="D117" s="454"/>
      <c r="E117" s="453"/>
      <c r="F117" s="453"/>
      <c r="G117" s="453"/>
      <c r="H117" s="453"/>
    </row>
    <row r="118" spans="1:8" ht="21" x14ac:dyDescent="0.35">
      <c r="A118" s="362"/>
      <c r="B118" s="362"/>
      <c r="C118" s="455"/>
      <c r="D118" s="455"/>
      <c r="E118" s="362"/>
      <c r="F118" s="362"/>
      <c r="G118" s="362"/>
      <c r="H118" s="362"/>
    </row>
    <row r="119" spans="1:8" ht="21" x14ac:dyDescent="0.35">
      <c r="A119" s="362"/>
      <c r="B119" s="362"/>
      <c r="C119" s="455"/>
      <c r="D119" s="455"/>
      <c r="E119" s="362"/>
      <c r="F119" s="362"/>
      <c r="G119" s="362"/>
      <c r="H119" s="362"/>
    </row>
    <row r="120" spans="1:8" ht="21" x14ac:dyDescent="0.35">
      <c r="A120" s="362"/>
      <c r="B120" s="362"/>
      <c r="C120" s="455"/>
      <c r="D120" s="455"/>
      <c r="E120" s="362"/>
      <c r="F120" s="362"/>
      <c r="G120" s="362"/>
      <c r="H120" s="362"/>
    </row>
    <row r="121" spans="1:8" ht="21" x14ac:dyDescent="0.35">
      <c r="A121" s="362"/>
      <c r="B121" s="362"/>
      <c r="C121" s="455"/>
      <c r="D121" s="455"/>
      <c r="E121" s="362"/>
      <c r="F121" s="362"/>
      <c r="G121" s="362"/>
      <c r="H121" s="362"/>
    </row>
    <row r="122" spans="1:8" ht="21" x14ac:dyDescent="0.35">
      <c r="A122" s="362"/>
      <c r="B122" s="362"/>
      <c r="C122" s="455"/>
      <c r="D122" s="455"/>
      <c r="E122" s="362"/>
      <c r="F122" s="362"/>
      <c r="G122" s="362"/>
      <c r="H122" s="362"/>
    </row>
    <row r="123" spans="1:8" ht="21" x14ac:dyDescent="0.35">
      <c r="A123" s="362"/>
      <c r="B123" s="362"/>
      <c r="C123" s="455"/>
      <c r="D123" s="455"/>
      <c r="E123" s="362"/>
      <c r="F123" s="362"/>
      <c r="G123" s="362"/>
      <c r="H123" s="362"/>
    </row>
    <row r="124" spans="1:8" ht="21" x14ac:dyDescent="0.35">
      <c r="A124" s="362"/>
      <c r="B124" s="362"/>
      <c r="C124" s="455"/>
      <c r="D124" s="455"/>
      <c r="E124" s="362"/>
      <c r="F124" s="362"/>
      <c r="G124" s="362"/>
      <c r="H124" s="362"/>
    </row>
    <row r="125" spans="1:8" ht="21" x14ac:dyDescent="0.35">
      <c r="A125" s="362"/>
      <c r="B125" s="362"/>
      <c r="C125" s="455"/>
      <c r="D125" s="455"/>
      <c r="E125" s="362"/>
      <c r="F125" s="362"/>
      <c r="G125" s="362"/>
      <c r="H125" s="362"/>
    </row>
    <row r="126" spans="1:8" ht="21" x14ac:dyDescent="0.35">
      <c r="A126" s="362"/>
      <c r="B126" s="362"/>
      <c r="C126" s="455"/>
      <c r="D126" s="455"/>
      <c r="E126" s="362"/>
      <c r="F126" s="362"/>
      <c r="G126" s="362"/>
      <c r="H126" s="362"/>
    </row>
    <row r="127" spans="1:8" ht="21" x14ac:dyDescent="0.35">
      <c r="A127" s="362"/>
      <c r="B127" s="362"/>
      <c r="C127" s="455"/>
      <c r="D127" s="455"/>
      <c r="E127" s="362"/>
      <c r="F127" s="362"/>
      <c r="G127" s="362"/>
      <c r="H127" s="362"/>
    </row>
    <row r="128" spans="1:8" ht="21" x14ac:dyDescent="0.35">
      <c r="A128" s="362"/>
      <c r="B128" s="362"/>
      <c r="C128" s="455"/>
      <c r="D128" s="455"/>
      <c r="E128" s="362"/>
      <c r="F128" s="362"/>
      <c r="G128" s="362"/>
      <c r="H128" s="362"/>
    </row>
    <row r="129" spans="1:8" ht="21" x14ac:dyDescent="0.35">
      <c r="A129" s="362"/>
      <c r="B129" s="362"/>
      <c r="C129" s="455"/>
      <c r="D129" s="455"/>
      <c r="E129" s="362"/>
      <c r="F129" s="362"/>
      <c r="G129" s="362"/>
      <c r="H129" s="362"/>
    </row>
    <row r="130" spans="1:8" ht="21" x14ac:dyDescent="0.35">
      <c r="A130" s="362"/>
      <c r="B130" s="362"/>
      <c r="C130" s="455"/>
      <c r="D130" s="455"/>
      <c r="E130" s="362"/>
      <c r="F130" s="362"/>
      <c r="G130" s="362"/>
      <c r="H130" s="362"/>
    </row>
    <row r="131" spans="1:8" ht="21" x14ac:dyDescent="0.35">
      <c r="A131" s="362"/>
      <c r="B131" s="362"/>
      <c r="C131" s="455"/>
      <c r="D131" s="455"/>
      <c r="E131" s="362"/>
      <c r="F131" s="362"/>
      <c r="G131" s="362"/>
      <c r="H131" s="362"/>
    </row>
    <row r="132" spans="1:8" ht="21" x14ac:dyDescent="0.35">
      <c r="H132" s="438" t="s">
        <v>125</v>
      </c>
    </row>
    <row r="134" spans="1:8" ht="21" x14ac:dyDescent="0.35">
      <c r="A134" s="361" t="s">
        <v>189</v>
      </c>
      <c r="B134" s="361"/>
      <c r="C134" s="277"/>
      <c r="D134" s="277"/>
      <c r="E134" s="277"/>
      <c r="F134" s="277"/>
      <c r="G134" s="277"/>
      <c r="H134" s="361"/>
    </row>
    <row r="135" spans="1:8" x14ac:dyDescent="0.3">
      <c r="A135" s="1293" t="s">
        <v>30</v>
      </c>
      <c r="B135" s="1293" t="s">
        <v>64</v>
      </c>
      <c r="C135" s="439" t="s">
        <v>412</v>
      </c>
      <c r="D135" s="1295" t="s">
        <v>413</v>
      </c>
      <c r="E135" s="1296"/>
      <c r="F135" s="1296"/>
      <c r="G135" s="1297"/>
      <c r="H135" s="1293" t="s">
        <v>67</v>
      </c>
    </row>
    <row r="136" spans="1:8" ht="37.5" x14ac:dyDescent="0.3">
      <c r="A136" s="1294"/>
      <c r="B136" s="1294"/>
      <c r="C136" s="440" t="s">
        <v>29</v>
      </c>
      <c r="D136" s="441" t="s">
        <v>38</v>
      </c>
      <c r="E136" s="441" t="s">
        <v>39</v>
      </c>
      <c r="F136" s="441" t="s">
        <v>40</v>
      </c>
      <c r="G136" s="441" t="s">
        <v>41</v>
      </c>
      <c r="H136" s="1294"/>
    </row>
    <row r="137" spans="1:8" ht="21" x14ac:dyDescent="0.35">
      <c r="A137" s="443" t="s">
        <v>1296</v>
      </c>
      <c r="B137" s="443"/>
      <c r="C137" s="444"/>
      <c r="D137" s="444"/>
      <c r="E137" s="270"/>
      <c r="F137" s="270"/>
      <c r="G137" s="270"/>
      <c r="H137" s="271"/>
    </row>
    <row r="138" spans="1:8" ht="21" x14ac:dyDescent="0.35">
      <c r="A138" s="274" t="s">
        <v>1278</v>
      </c>
      <c r="B138" s="456" t="s">
        <v>1671</v>
      </c>
      <c r="C138" s="456" t="s">
        <v>1399</v>
      </c>
      <c r="D138" s="445"/>
      <c r="E138" s="271"/>
      <c r="F138" s="445" t="s">
        <v>532</v>
      </c>
      <c r="G138" s="271"/>
      <c r="H138" s="1300" t="s">
        <v>1892</v>
      </c>
    </row>
    <row r="139" spans="1:8" ht="40.5" customHeight="1" x14ac:dyDescent="0.35">
      <c r="A139" s="461" t="s">
        <v>1482</v>
      </c>
      <c r="B139" s="456" t="s">
        <v>1276</v>
      </c>
      <c r="C139" s="456" t="s">
        <v>1399</v>
      </c>
      <c r="D139" s="445"/>
      <c r="E139" s="445" t="s">
        <v>532</v>
      </c>
      <c r="F139" s="271"/>
      <c r="G139" s="271"/>
      <c r="H139" s="1301"/>
    </row>
    <row r="140" spans="1:8" ht="21" x14ac:dyDescent="0.35">
      <c r="A140" s="457" t="s">
        <v>1409</v>
      </c>
      <c r="B140" s="462" t="s">
        <v>1483</v>
      </c>
      <c r="C140" s="462" t="s">
        <v>1399</v>
      </c>
      <c r="D140" s="449"/>
      <c r="E140" s="276"/>
      <c r="F140" s="276"/>
      <c r="G140" s="449" t="s">
        <v>532</v>
      </c>
      <c r="H140" s="276"/>
    </row>
    <row r="141" spans="1:8" ht="38.25" x14ac:dyDescent="0.35">
      <c r="A141" s="464" t="s">
        <v>1478</v>
      </c>
      <c r="B141" s="463" t="s">
        <v>1276</v>
      </c>
      <c r="C141" s="449" t="s">
        <v>1399</v>
      </c>
      <c r="D141" s="449"/>
      <c r="E141" s="266" t="s">
        <v>532</v>
      </c>
      <c r="F141" s="276"/>
      <c r="G141" s="276"/>
      <c r="H141" s="276"/>
    </row>
    <row r="142" spans="1:8" ht="21" x14ac:dyDescent="0.35">
      <c r="A142" s="450" t="s">
        <v>431</v>
      </c>
      <c r="B142" s="450"/>
      <c r="C142" s="449"/>
      <c r="D142" s="449"/>
      <c r="E142" s="276"/>
      <c r="F142" s="276"/>
      <c r="G142" s="276"/>
      <c r="H142" s="271"/>
    </row>
    <row r="143" spans="1:8" ht="21" x14ac:dyDescent="0.35">
      <c r="A143" s="450" t="s">
        <v>431</v>
      </c>
      <c r="B143" s="443"/>
      <c r="C143" s="449"/>
      <c r="D143" s="449"/>
      <c r="E143" s="276"/>
      <c r="F143" s="276"/>
      <c r="G143" s="276"/>
      <c r="H143" s="271"/>
    </row>
    <row r="144" spans="1:8" ht="21" x14ac:dyDescent="0.35">
      <c r="A144" s="450" t="s">
        <v>431</v>
      </c>
      <c r="B144" s="271"/>
      <c r="C144" s="449"/>
      <c r="D144" s="449"/>
      <c r="E144" s="276"/>
      <c r="F144" s="276"/>
      <c r="G144" s="276"/>
      <c r="H144" s="271"/>
    </row>
    <row r="145" spans="1:8" ht="21" x14ac:dyDescent="0.35">
      <c r="A145" s="450" t="s">
        <v>42</v>
      </c>
      <c r="B145" s="443"/>
      <c r="C145" s="449"/>
      <c r="D145" s="449"/>
      <c r="E145" s="276"/>
      <c r="F145" s="276"/>
      <c r="G145" s="276"/>
      <c r="H145" s="271"/>
    </row>
    <row r="146" spans="1:8" ht="21" x14ac:dyDescent="0.35">
      <c r="A146" s="448"/>
      <c r="B146" s="448"/>
      <c r="C146" s="449"/>
      <c r="D146" s="449"/>
      <c r="E146" s="276"/>
      <c r="F146" s="276"/>
      <c r="G146" s="276"/>
      <c r="H146" s="276"/>
    </row>
    <row r="147" spans="1:8" ht="21" x14ac:dyDescent="0.35">
      <c r="A147" s="448"/>
      <c r="B147" s="448"/>
      <c r="C147" s="449"/>
      <c r="D147" s="449"/>
      <c r="E147" s="276"/>
      <c r="F147" s="276"/>
      <c r="G147" s="276"/>
      <c r="H147" s="276"/>
    </row>
    <row r="148" spans="1:8" ht="21" x14ac:dyDescent="0.35">
      <c r="A148" s="450"/>
      <c r="B148" s="450"/>
      <c r="C148" s="449"/>
      <c r="D148" s="449"/>
      <c r="E148" s="276"/>
      <c r="F148" s="276"/>
      <c r="G148" s="276"/>
      <c r="H148" s="271"/>
    </row>
    <row r="149" spans="1:8" ht="21" x14ac:dyDescent="0.35">
      <c r="A149" s="443"/>
      <c r="B149" s="443"/>
      <c r="C149" s="449"/>
      <c r="D149" s="449"/>
      <c r="E149" s="276"/>
      <c r="F149" s="276"/>
      <c r="G149" s="276"/>
      <c r="H149" s="271"/>
    </row>
    <row r="150" spans="1:8" ht="21" x14ac:dyDescent="0.35">
      <c r="A150" s="271"/>
      <c r="B150" s="271"/>
      <c r="C150" s="449"/>
      <c r="D150" s="449"/>
      <c r="E150" s="276"/>
      <c r="F150" s="276"/>
      <c r="G150" s="276"/>
      <c r="H150" s="271"/>
    </row>
    <row r="151" spans="1:8" ht="21" x14ac:dyDescent="0.35">
      <c r="A151" s="443"/>
      <c r="B151" s="443"/>
      <c r="C151" s="449"/>
      <c r="D151" s="449"/>
      <c r="E151" s="276"/>
      <c r="F151" s="276"/>
      <c r="G151" s="276"/>
      <c r="H151" s="271"/>
    </row>
    <row r="152" spans="1:8" ht="21" x14ac:dyDescent="0.35">
      <c r="A152" s="448"/>
      <c r="B152" s="448"/>
      <c r="C152" s="449"/>
      <c r="D152" s="449"/>
      <c r="E152" s="276"/>
      <c r="F152" s="276"/>
      <c r="G152" s="276"/>
      <c r="H152" s="276"/>
    </row>
    <row r="153" spans="1:8" ht="21" x14ac:dyDescent="0.35">
      <c r="A153" s="448"/>
      <c r="B153" s="448"/>
      <c r="C153" s="449"/>
      <c r="D153" s="449"/>
      <c r="E153" s="276"/>
      <c r="F153" s="276"/>
      <c r="G153" s="276"/>
      <c r="H153" s="276"/>
    </row>
    <row r="154" spans="1:8" ht="21" x14ac:dyDescent="0.35">
      <c r="A154" s="450"/>
      <c r="B154" s="450"/>
      <c r="C154" s="449"/>
      <c r="D154" s="449"/>
      <c r="E154" s="276"/>
      <c r="F154" s="276"/>
      <c r="G154" s="276"/>
      <c r="H154" s="271"/>
    </row>
    <row r="155" spans="1:8" ht="21" x14ac:dyDescent="0.35">
      <c r="A155" s="443"/>
      <c r="B155" s="443"/>
      <c r="C155" s="449"/>
      <c r="D155" s="449"/>
      <c r="E155" s="276"/>
      <c r="F155" s="276"/>
      <c r="G155" s="276"/>
      <c r="H155" s="271"/>
    </row>
    <row r="156" spans="1:8" ht="21" x14ac:dyDescent="0.35">
      <c r="A156" s="443"/>
      <c r="B156" s="443"/>
      <c r="C156" s="449"/>
      <c r="D156" s="449"/>
      <c r="E156" s="276"/>
      <c r="F156" s="276"/>
      <c r="G156" s="276"/>
      <c r="H156" s="271"/>
    </row>
    <row r="157" spans="1:8" ht="21" x14ac:dyDescent="0.35">
      <c r="A157" s="443"/>
      <c r="B157" s="443"/>
      <c r="C157" s="449"/>
      <c r="D157" s="449"/>
      <c r="E157" s="276"/>
      <c r="F157" s="276"/>
      <c r="G157" s="276"/>
      <c r="H157" s="271"/>
    </row>
    <row r="158" spans="1:8" ht="21" x14ac:dyDescent="0.35">
      <c r="A158" s="448"/>
      <c r="B158" s="448"/>
      <c r="C158" s="449"/>
      <c r="D158" s="449"/>
      <c r="E158" s="276"/>
      <c r="F158" s="276"/>
      <c r="G158" s="276"/>
      <c r="H158" s="276"/>
    </row>
    <row r="159" spans="1:8" ht="21" x14ac:dyDescent="0.35">
      <c r="A159" s="448"/>
      <c r="B159" s="448"/>
      <c r="C159" s="449"/>
      <c r="D159" s="449"/>
      <c r="E159" s="276"/>
      <c r="F159" s="276"/>
      <c r="G159" s="276"/>
      <c r="H159" s="276"/>
    </row>
    <row r="160" spans="1:8" ht="21" x14ac:dyDescent="0.35">
      <c r="A160" s="451"/>
      <c r="B160" s="451"/>
      <c r="C160" s="452"/>
      <c r="D160" s="452"/>
      <c r="E160" s="315"/>
      <c r="F160" s="315"/>
      <c r="G160" s="315"/>
      <c r="H160" s="315"/>
    </row>
    <row r="161" spans="1:8" ht="21" x14ac:dyDescent="0.35">
      <c r="A161" s="453"/>
      <c r="B161" s="453"/>
      <c r="C161" s="454"/>
      <c r="D161" s="454"/>
      <c r="E161" s="453"/>
      <c r="F161" s="453"/>
      <c r="G161" s="453"/>
      <c r="H161" s="453"/>
    </row>
    <row r="162" spans="1:8" ht="21" x14ac:dyDescent="0.35">
      <c r="A162" s="362"/>
      <c r="B162" s="362"/>
      <c r="C162" s="455"/>
      <c r="D162" s="455"/>
      <c r="E162" s="362"/>
      <c r="F162" s="362"/>
      <c r="G162" s="362"/>
      <c r="H162" s="362"/>
    </row>
    <row r="163" spans="1:8" ht="21" x14ac:dyDescent="0.35">
      <c r="A163" s="362"/>
      <c r="B163" s="362"/>
      <c r="C163" s="455"/>
      <c r="D163" s="455"/>
      <c r="E163" s="362"/>
      <c r="F163" s="362"/>
      <c r="G163" s="362"/>
      <c r="H163" s="362"/>
    </row>
    <row r="164" spans="1:8" ht="21" x14ac:dyDescent="0.35">
      <c r="A164" s="362"/>
      <c r="B164" s="362"/>
      <c r="C164" s="455"/>
      <c r="D164" s="455"/>
      <c r="E164" s="362"/>
      <c r="F164" s="362"/>
      <c r="G164" s="362"/>
      <c r="H164" s="362"/>
    </row>
    <row r="165" spans="1:8" ht="21" x14ac:dyDescent="0.35">
      <c r="A165" s="362"/>
      <c r="B165" s="362"/>
      <c r="C165" s="455"/>
      <c r="D165" s="455"/>
      <c r="E165" s="362"/>
      <c r="F165" s="362"/>
      <c r="G165" s="362"/>
      <c r="H165" s="362"/>
    </row>
    <row r="166" spans="1:8" ht="21" x14ac:dyDescent="0.35">
      <c r="A166" s="362"/>
      <c r="B166" s="362"/>
      <c r="C166" s="455"/>
      <c r="D166" s="455"/>
      <c r="E166" s="362"/>
      <c r="F166" s="362"/>
      <c r="G166" s="362"/>
      <c r="H166" s="362"/>
    </row>
    <row r="167" spans="1:8" ht="21" x14ac:dyDescent="0.35">
      <c r="A167" s="362"/>
      <c r="B167" s="362"/>
      <c r="C167" s="455"/>
      <c r="D167" s="455"/>
      <c r="E167" s="362"/>
      <c r="F167" s="362"/>
      <c r="G167" s="362"/>
      <c r="H167" s="362"/>
    </row>
    <row r="168" spans="1:8" ht="21" x14ac:dyDescent="0.35">
      <c r="A168" s="362"/>
      <c r="B168" s="362"/>
      <c r="C168" s="455"/>
      <c r="D168" s="455"/>
      <c r="E168" s="362"/>
      <c r="F168" s="362"/>
      <c r="G168" s="362"/>
      <c r="H168" s="362"/>
    </row>
    <row r="169" spans="1:8" ht="21" x14ac:dyDescent="0.35">
      <c r="A169" s="362"/>
      <c r="B169" s="362"/>
      <c r="C169" s="455"/>
      <c r="D169" s="455"/>
      <c r="E169" s="362"/>
      <c r="F169" s="362"/>
      <c r="G169" s="362"/>
      <c r="H169" s="362"/>
    </row>
    <row r="170" spans="1:8" ht="21" x14ac:dyDescent="0.35">
      <c r="A170" s="362"/>
      <c r="B170" s="362"/>
      <c r="C170" s="455"/>
      <c r="D170" s="455"/>
      <c r="E170" s="362"/>
      <c r="F170" s="362"/>
      <c r="G170" s="362"/>
      <c r="H170" s="362"/>
    </row>
    <row r="171" spans="1:8" ht="21" x14ac:dyDescent="0.35">
      <c r="A171" s="362"/>
      <c r="B171" s="362"/>
      <c r="C171" s="455"/>
      <c r="D171" s="455"/>
      <c r="E171" s="362"/>
      <c r="F171" s="362"/>
      <c r="G171" s="362"/>
      <c r="H171" s="362"/>
    </row>
    <row r="172" spans="1:8" ht="21" x14ac:dyDescent="0.35">
      <c r="A172" s="362"/>
      <c r="B172" s="362"/>
      <c r="C172" s="455"/>
      <c r="D172" s="455"/>
      <c r="E172" s="362"/>
      <c r="F172" s="362"/>
      <c r="G172" s="362"/>
      <c r="H172" s="362"/>
    </row>
    <row r="173" spans="1:8" ht="21" x14ac:dyDescent="0.35">
      <c r="A173" s="362"/>
      <c r="B173" s="362"/>
      <c r="C173" s="455"/>
      <c r="D173" s="455"/>
      <c r="E173" s="362"/>
      <c r="F173" s="362"/>
      <c r="G173" s="362"/>
      <c r="H173" s="362"/>
    </row>
    <row r="174" spans="1:8" ht="21" x14ac:dyDescent="0.35">
      <c r="A174" s="362"/>
      <c r="B174" s="362"/>
      <c r="C174" s="455"/>
      <c r="D174" s="455"/>
      <c r="E174" s="362"/>
      <c r="F174" s="362"/>
      <c r="G174" s="362"/>
      <c r="H174" s="362"/>
    </row>
    <row r="175" spans="1:8" ht="21" x14ac:dyDescent="0.35">
      <c r="H175" s="438" t="s">
        <v>125</v>
      </c>
    </row>
    <row r="177" spans="1:8" ht="21" x14ac:dyDescent="0.35">
      <c r="A177" s="361" t="s">
        <v>189</v>
      </c>
      <c r="B177" s="361"/>
      <c r="C177" s="277"/>
      <c r="D177" s="277"/>
      <c r="E177" s="277"/>
      <c r="F177" s="277"/>
      <c r="G177" s="277"/>
      <c r="H177" s="361"/>
    </row>
    <row r="178" spans="1:8" x14ac:dyDescent="0.3">
      <c r="A178" s="1293" t="s">
        <v>30</v>
      </c>
      <c r="B178" s="1293" t="s">
        <v>64</v>
      </c>
      <c r="C178" s="439" t="s">
        <v>412</v>
      </c>
      <c r="D178" s="1295" t="s">
        <v>413</v>
      </c>
      <c r="E178" s="1296"/>
      <c r="F178" s="1296"/>
      <c r="G178" s="1297"/>
      <c r="H178" s="1293" t="s">
        <v>67</v>
      </c>
    </row>
    <row r="179" spans="1:8" ht="37.5" x14ac:dyDescent="0.3">
      <c r="A179" s="1294"/>
      <c r="B179" s="1294"/>
      <c r="C179" s="440" t="s">
        <v>29</v>
      </c>
      <c r="D179" s="441" t="s">
        <v>38</v>
      </c>
      <c r="E179" s="441" t="s">
        <v>39</v>
      </c>
      <c r="F179" s="441" t="s">
        <v>40</v>
      </c>
      <c r="G179" s="441" t="s">
        <v>41</v>
      </c>
      <c r="H179" s="1294"/>
    </row>
    <row r="180" spans="1:8" ht="24.75" customHeight="1" x14ac:dyDescent="0.35">
      <c r="A180" s="443" t="s">
        <v>1296</v>
      </c>
      <c r="B180" s="443"/>
      <c r="C180" s="444"/>
      <c r="D180" s="444"/>
      <c r="E180" s="270"/>
      <c r="F180" s="270"/>
      <c r="G180" s="270"/>
      <c r="H180" s="271"/>
    </row>
    <row r="181" spans="1:8" ht="37.5" x14ac:dyDescent="0.3">
      <c r="A181" s="446" t="s">
        <v>1410</v>
      </c>
      <c r="B181" s="835" t="s">
        <v>1674</v>
      </c>
      <c r="C181" s="447" t="s">
        <v>1399</v>
      </c>
      <c r="D181" s="447"/>
      <c r="E181" s="836"/>
      <c r="F181" s="447" t="s">
        <v>532</v>
      </c>
      <c r="G181" s="836"/>
      <c r="H181" s="1300" t="s">
        <v>1672</v>
      </c>
    </row>
    <row r="182" spans="1:8" ht="21" x14ac:dyDescent="0.35">
      <c r="A182" s="461" t="s">
        <v>1684</v>
      </c>
      <c r="B182" s="456" t="s">
        <v>1149</v>
      </c>
      <c r="C182" s="445" t="s">
        <v>1399</v>
      </c>
      <c r="D182" s="445" t="s">
        <v>532</v>
      </c>
      <c r="E182" s="445" t="s">
        <v>532</v>
      </c>
      <c r="F182" s="445" t="s">
        <v>532</v>
      </c>
      <c r="G182" s="445" t="s">
        <v>532</v>
      </c>
      <c r="H182" s="1303"/>
    </row>
    <row r="183" spans="1:8" ht="39" customHeight="1" x14ac:dyDescent="0.35">
      <c r="A183" s="464" t="s">
        <v>1685</v>
      </c>
      <c r="B183" s="462" t="s">
        <v>1149</v>
      </c>
      <c r="C183" s="449" t="s">
        <v>1399</v>
      </c>
      <c r="D183" s="449"/>
      <c r="E183" s="276"/>
      <c r="F183" s="449" t="s">
        <v>532</v>
      </c>
      <c r="G183" s="276"/>
      <c r="H183" s="1300" t="s">
        <v>1673</v>
      </c>
    </row>
    <row r="184" spans="1:8" ht="21" x14ac:dyDescent="0.35">
      <c r="A184" s="881" t="s">
        <v>2065</v>
      </c>
      <c r="B184" s="448"/>
      <c r="C184" s="449"/>
      <c r="D184" s="449"/>
      <c r="E184" s="276"/>
      <c r="F184" s="276"/>
      <c r="G184" s="276"/>
      <c r="H184" s="1301"/>
    </row>
    <row r="185" spans="1:8" ht="18.75" customHeight="1" x14ac:dyDescent="0.35">
      <c r="A185" s="460" t="s">
        <v>431</v>
      </c>
      <c r="B185" s="450"/>
      <c r="C185" s="449"/>
      <c r="D185" s="449"/>
      <c r="E185" s="276"/>
      <c r="F185" s="276"/>
      <c r="G185" s="276"/>
      <c r="H185" s="271"/>
    </row>
    <row r="186" spans="1:8" ht="21" x14ac:dyDescent="0.35">
      <c r="A186" s="450"/>
      <c r="B186" s="443"/>
      <c r="C186" s="449"/>
      <c r="D186" s="449"/>
      <c r="E186" s="276"/>
      <c r="F186" s="276"/>
      <c r="G186" s="276"/>
      <c r="H186" s="271"/>
    </row>
    <row r="187" spans="1:8" ht="21" x14ac:dyDescent="0.35">
      <c r="A187" s="450"/>
      <c r="B187" s="271"/>
      <c r="C187" s="449"/>
      <c r="D187" s="449"/>
      <c r="E187" s="276"/>
      <c r="F187" s="276"/>
      <c r="G187" s="276"/>
      <c r="H187" s="271"/>
    </row>
    <row r="188" spans="1:8" ht="39.75" customHeight="1" x14ac:dyDescent="0.35">
      <c r="A188" s="450"/>
      <c r="B188" s="443"/>
      <c r="C188" s="449"/>
      <c r="D188" s="449"/>
      <c r="E188" s="276"/>
      <c r="F188" s="276"/>
      <c r="G188" s="276"/>
      <c r="H188" s="271"/>
    </row>
    <row r="189" spans="1:8" ht="23.25" customHeight="1" x14ac:dyDescent="0.35">
      <c r="A189" s="448"/>
      <c r="B189" s="448"/>
      <c r="C189" s="449"/>
      <c r="D189" s="449"/>
      <c r="E189" s="276"/>
      <c r="F189" s="276"/>
      <c r="G189" s="276"/>
      <c r="H189" s="276"/>
    </row>
    <row r="190" spans="1:8" ht="21.75" customHeight="1" x14ac:dyDescent="0.35">
      <c r="A190" s="448"/>
      <c r="B190" s="448"/>
      <c r="C190" s="449"/>
      <c r="D190" s="449"/>
      <c r="E190" s="276"/>
      <c r="F190" s="276"/>
      <c r="G190" s="276"/>
      <c r="H190" s="276"/>
    </row>
    <row r="191" spans="1:8" ht="44.25" customHeight="1" x14ac:dyDescent="0.35">
      <c r="A191" s="450"/>
      <c r="B191" s="450"/>
      <c r="C191" s="449"/>
      <c r="D191" s="449"/>
      <c r="E191" s="276"/>
      <c r="F191" s="276"/>
      <c r="G191" s="276"/>
      <c r="H191" s="271"/>
    </row>
    <row r="192" spans="1:8" ht="23.25" customHeight="1" x14ac:dyDescent="0.35">
      <c r="A192" s="443"/>
      <c r="B192" s="443"/>
      <c r="C192" s="449"/>
      <c r="D192" s="449"/>
      <c r="E192" s="276"/>
      <c r="F192" s="276"/>
      <c r="G192" s="276"/>
      <c r="H192" s="271"/>
    </row>
    <row r="193" spans="1:8" ht="21" x14ac:dyDescent="0.35">
      <c r="A193" s="271"/>
      <c r="B193" s="271"/>
      <c r="C193" s="449"/>
      <c r="D193" s="449"/>
      <c r="E193" s="276"/>
      <c r="F193" s="276"/>
      <c r="G193" s="276"/>
      <c r="H193" s="271"/>
    </row>
    <row r="194" spans="1:8" ht="21" x14ac:dyDescent="0.35">
      <c r="A194" s="443"/>
      <c r="B194" s="443"/>
      <c r="C194" s="449"/>
      <c r="D194" s="449"/>
      <c r="E194" s="276"/>
      <c r="F194" s="276"/>
      <c r="G194" s="276"/>
      <c r="H194" s="271"/>
    </row>
    <row r="195" spans="1:8" ht="21" x14ac:dyDescent="0.35">
      <c r="A195" s="448"/>
      <c r="B195" s="448"/>
      <c r="C195" s="449"/>
      <c r="D195" s="449"/>
      <c r="E195" s="276"/>
      <c r="F195" s="276"/>
      <c r="G195" s="276"/>
      <c r="H195" s="276"/>
    </row>
    <row r="196" spans="1:8" ht="21" x14ac:dyDescent="0.35">
      <c r="A196" s="448"/>
      <c r="B196" s="448"/>
      <c r="C196" s="449"/>
      <c r="D196" s="449"/>
      <c r="E196" s="276"/>
      <c r="F196" s="276"/>
      <c r="G196" s="276"/>
      <c r="H196" s="276"/>
    </row>
    <row r="197" spans="1:8" ht="21" x14ac:dyDescent="0.35">
      <c r="A197" s="450"/>
      <c r="B197" s="450"/>
      <c r="C197" s="449"/>
      <c r="D197" s="449"/>
      <c r="E197" s="276"/>
      <c r="F197" s="276"/>
      <c r="G197" s="276"/>
      <c r="H197" s="271"/>
    </row>
    <row r="198" spans="1:8" ht="21" x14ac:dyDescent="0.35">
      <c r="A198" s="443"/>
      <c r="B198" s="443"/>
      <c r="C198" s="449"/>
      <c r="D198" s="449"/>
      <c r="E198" s="276"/>
      <c r="F198" s="276"/>
      <c r="G198" s="276"/>
      <c r="H198" s="271"/>
    </row>
    <row r="199" spans="1:8" ht="21" x14ac:dyDescent="0.35">
      <c r="A199" s="443"/>
      <c r="B199" s="443"/>
      <c r="C199" s="449"/>
      <c r="D199" s="449"/>
      <c r="E199" s="276"/>
      <c r="F199" s="276"/>
      <c r="G199" s="276"/>
      <c r="H199" s="271"/>
    </row>
    <row r="200" spans="1:8" ht="21" x14ac:dyDescent="0.35">
      <c r="A200" s="443"/>
      <c r="B200" s="443"/>
      <c r="C200" s="449"/>
      <c r="D200" s="449"/>
      <c r="E200" s="276"/>
      <c r="F200" s="276"/>
      <c r="G200" s="276"/>
      <c r="H200" s="271"/>
    </row>
    <row r="201" spans="1:8" ht="21" x14ac:dyDescent="0.35">
      <c r="A201" s="448"/>
      <c r="B201" s="448"/>
      <c r="C201" s="449"/>
      <c r="D201" s="449"/>
      <c r="E201" s="276"/>
      <c r="F201" s="276"/>
      <c r="G201" s="276"/>
      <c r="H201" s="276"/>
    </row>
    <row r="202" spans="1:8" ht="21" x14ac:dyDescent="0.35">
      <c r="A202" s="448"/>
      <c r="B202" s="448"/>
      <c r="C202" s="449"/>
      <c r="D202" s="449"/>
      <c r="E202" s="276"/>
      <c r="F202" s="276"/>
      <c r="G202" s="276"/>
      <c r="H202" s="276"/>
    </row>
    <row r="203" spans="1:8" ht="21" x14ac:dyDescent="0.35">
      <c r="A203" s="451"/>
      <c r="B203" s="451"/>
      <c r="C203" s="452"/>
      <c r="D203" s="452"/>
      <c r="E203" s="315"/>
      <c r="F203" s="315"/>
      <c r="G203" s="315"/>
      <c r="H203" s="315"/>
    </row>
    <row r="204" spans="1:8" ht="21" x14ac:dyDescent="0.35">
      <c r="A204" s="453"/>
      <c r="B204" s="453"/>
      <c r="C204" s="454"/>
      <c r="D204" s="454"/>
      <c r="E204" s="453"/>
      <c r="F204" s="453"/>
      <c r="G204" s="453"/>
      <c r="H204" s="453"/>
    </row>
    <row r="205" spans="1:8" ht="21" x14ac:dyDescent="0.35">
      <c r="A205" s="362"/>
      <c r="B205" s="362"/>
      <c r="C205" s="455"/>
      <c r="D205" s="455"/>
      <c r="E205" s="362"/>
      <c r="F205" s="362"/>
      <c r="G205" s="362"/>
      <c r="H205" s="362"/>
    </row>
    <row r="206" spans="1:8" ht="21" x14ac:dyDescent="0.35">
      <c r="A206" s="362"/>
      <c r="B206" s="362"/>
      <c r="C206" s="455"/>
      <c r="D206" s="455"/>
      <c r="E206" s="362"/>
      <c r="F206" s="362"/>
      <c r="G206" s="362"/>
      <c r="H206" s="362"/>
    </row>
    <row r="207" spans="1:8" ht="21" x14ac:dyDescent="0.35">
      <c r="A207" s="362"/>
      <c r="B207" s="362"/>
      <c r="C207" s="455"/>
      <c r="D207" s="455"/>
      <c r="E207" s="362"/>
      <c r="F207" s="362"/>
      <c r="G207" s="362"/>
      <c r="H207" s="362"/>
    </row>
    <row r="208" spans="1:8" ht="21" x14ac:dyDescent="0.35">
      <c r="A208" s="362"/>
      <c r="B208" s="362"/>
      <c r="C208" s="455"/>
      <c r="D208" s="455"/>
      <c r="E208" s="362"/>
      <c r="F208" s="362"/>
      <c r="G208" s="362"/>
      <c r="H208" s="362"/>
    </row>
    <row r="209" spans="1:8" ht="21" x14ac:dyDescent="0.35">
      <c r="A209" s="362"/>
      <c r="B209" s="362"/>
      <c r="C209" s="455"/>
      <c r="D209" s="455"/>
      <c r="E209" s="362"/>
      <c r="F209" s="362"/>
      <c r="G209" s="362"/>
      <c r="H209" s="362"/>
    </row>
    <row r="210" spans="1:8" ht="21" x14ac:dyDescent="0.35">
      <c r="A210" s="362"/>
      <c r="B210" s="362"/>
      <c r="C210" s="455"/>
      <c r="D210" s="455"/>
      <c r="E210" s="362"/>
      <c r="F210" s="362"/>
      <c r="G210" s="362"/>
      <c r="H210" s="362"/>
    </row>
    <row r="211" spans="1:8" ht="21" x14ac:dyDescent="0.35">
      <c r="A211" s="362"/>
      <c r="B211" s="362"/>
      <c r="C211" s="455"/>
      <c r="D211" s="455"/>
      <c r="E211" s="362"/>
      <c r="F211" s="362"/>
      <c r="G211" s="362"/>
      <c r="H211" s="362"/>
    </row>
    <row r="212" spans="1:8" ht="21" x14ac:dyDescent="0.35">
      <c r="A212" s="362"/>
      <c r="B212" s="362"/>
      <c r="C212" s="455"/>
      <c r="D212" s="455"/>
      <c r="E212" s="362"/>
      <c r="F212" s="362"/>
      <c r="G212" s="362"/>
      <c r="H212" s="362"/>
    </row>
    <row r="213" spans="1:8" ht="21" x14ac:dyDescent="0.35">
      <c r="A213" s="362"/>
      <c r="B213" s="362"/>
      <c r="C213" s="455"/>
      <c r="D213" s="455"/>
      <c r="E213" s="362"/>
      <c r="F213" s="362"/>
      <c r="G213" s="362"/>
      <c r="H213" s="362"/>
    </row>
    <row r="214" spans="1:8" ht="21" x14ac:dyDescent="0.35">
      <c r="A214" s="362"/>
      <c r="B214" s="362"/>
      <c r="C214" s="455"/>
      <c r="D214" s="455"/>
      <c r="E214" s="362"/>
      <c r="F214" s="362"/>
      <c r="G214" s="362"/>
      <c r="H214" s="362"/>
    </row>
    <row r="215" spans="1:8" ht="21" x14ac:dyDescent="0.35">
      <c r="A215" s="362"/>
      <c r="B215" s="362"/>
      <c r="C215" s="455"/>
      <c r="D215" s="455"/>
      <c r="E215" s="362"/>
      <c r="F215" s="362"/>
      <c r="G215" s="362"/>
      <c r="H215" s="362"/>
    </row>
    <row r="216" spans="1:8" ht="21" x14ac:dyDescent="0.35">
      <c r="H216" s="438" t="s">
        <v>125</v>
      </c>
    </row>
    <row r="218" spans="1:8" ht="21" x14ac:dyDescent="0.35">
      <c r="A218" s="361" t="s">
        <v>189</v>
      </c>
      <c r="B218" s="361"/>
      <c r="C218" s="277"/>
      <c r="D218" s="277"/>
      <c r="E218" s="277"/>
      <c r="F218" s="277"/>
      <c r="G218" s="277"/>
      <c r="H218" s="361"/>
    </row>
    <row r="219" spans="1:8" ht="44.25" customHeight="1" x14ac:dyDescent="0.3">
      <c r="A219" s="1293" t="s">
        <v>30</v>
      </c>
      <c r="B219" s="1293" t="s">
        <v>64</v>
      </c>
      <c r="C219" s="439" t="s">
        <v>412</v>
      </c>
      <c r="D219" s="1295" t="s">
        <v>413</v>
      </c>
      <c r="E219" s="1296"/>
      <c r="F219" s="1296"/>
      <c r="G219" s="1297"/>
      <c r="H219" s="1293" t="s">
        <v>67</v>
      </c>
    </row>
    <row r="220" spans="1:8" ht="44.25" customHeight="1" x14ac:dyDescent="0.3">
      <c r="A220" s="1294"/>
      <c r="B220" s="1294"/>
      <c r="C220" s="440" t="s">
        <v>29</v>
      </c>
      <c r="D220" s="441" t="s">
        <v>38</v>
      </c>
      <c r="E220" s="441" t="s">
        <v>39</v>
      </c>
      <c r="F220" s="441" t="s">
        <v>40</v>
      </c>
      <c r="G220" s="441" t="s">
        <v>41</v>
      </c>
      <c r="H220" s="1294"/>
    </row>
    <row r="221" spans="1:8" ht="23.25" customHeight="1" x14ac:dyDescent="0.35">
      <c r="A221" s="443" t="s">
        <v>1296</v>
      </c>
      <c r="B221" s="443"/>
      <c r="C221" s="444"/>
      <c r="D221" s="444"/>
      <c r="E221" s="270"/>
      <c r="F221" s="270"/>
      <c r="G221" s="270"/>
      <c r="H221" s="271"/>
    </row>
    <row r="222" spans="1:8" ht="45" customHeight="1" x14ac:dyDescent="0.35">
      <c r="A222" s="840" t="s">
        <v>1929</v>
      </c>
      <c r="B222" s="841" t="s">
        <v>1289</v>
      </c>
      <c r="C222" s="842" t="s">
        <v>1399</v>
      </c>
      <c r="D222" s="842"/>
      <c r="E222" s="842" t="s">
        <v>532</v>
      </c>
      <c r="F222" s="842"/>
      <c r="G222" s="843"/>
      <c r="H222" s="1300" t="s">
        <v>1928</v>
      </c>
    </row>
    <row r="223" spans="1:8" ht="23.25" customHeight="1" x14ac:dyDescent="0.35">
      <c r="A223" s="877" t="s">
        <v>2051</v>
      </c>
      <c r="B223" s="878" t="s">
        <v>1289</v>
      </c>
      <c r="C223" s="879" t="s">
        <v>1399</v>
      </c>
      <c r="D223" s="842"/>
      <c r="E223" s="842" t="s">
        <v>532</v>
      </c>
      <c r="F223" s="842"/>
      <c r="G223" s="843"/>
      <c r="H223" s="1302"/>
    </row>
    <row r="224" spans="1:8" ht="23.25" customHeight="1" x14ac:dyDescent="0.35">
      <c r="A224" s="844" t="s">
        <v>2052</v>
      </c>
      <c r="B224" s="845" t="s">
        <v>1670</v>
      </c>
      <c r="C224" s="842" t="s">
        <v>1399</v>
      </c>
      <c r="D224" s="846"/>
      <c r="E224" s="847"/>
      <c r="F224" s="842" t="s">
        <v>532</v>
      </c>
      <c r="G224" s="847"/>
      <c r="H224" s="1302"/>
    </row>
    <row r="225" spans="1:8" ht="23.25" customHeight="1" x14ac:dyDescent="0.35">
      <c r="A225" s="844" t="s">
        <v>2034</v>
      </c>
      <c r="B225" s="841" t="s">
        <v>1926</v>
      </c>
      <c r="C225" s="842" t="s">
        <v>1399</v>
      </c>
      <c r="D225" s="846"/>
      <c r="E225" s="847"/>
      <c r="F225" s="847"/>
      <c r="G225" s="842" t="s">
        <v>532</v>
      </c>
      <c r="H225" s="1302"/>
    </row>
    <row r="226" spans="1:8" ht="23.25" customHeight="1" x14ac:dyDescent="0.35">
      <c r="A226" s="844" t="s">
        <v>2035</v>
      </c>
      <c r="B226" s="841" t="s">
        <v>1926</v>
      </c>
      <c r="C226" s="842" t="s">
        <v>1399</v>
      </c>
      <c r="D226" s="846"/>
      <c r="E226" s="847"/>
      <c r="F226" s="847"/>
      <c r="G226" s="842" t="s">
        <v>532</v>
      </c>
      <c r="H226" s="1302"/>
    </row>
    <row r="227" spans="1:8" s="839" customFormat="1" ht="20.25" customHeight="1" x14ac:dyDescent="0.35">
      <c r="A227" s="844" t="s">
        <v>2036</v>
      </c>
      <c r="B227" s="848" t="s">
        <v>1927</v>
      </c>
      <c r="C227" s="842" t="s">
        <v>1399</v>
      </c>
      <c r="D227" s="846"/>
      <c r="E227" s="842" t="s">
        <v>532</v>
      </c>
      <c r="F227" s="847"/>
      <c r="G227" s="847"/>
      <c r="H227" s="1302"/>
    </row>
    <row r="228" spans="1:8" ht="21" x14ac:dyDescent="0.35">
      <c r="A228" s="844" t="s">
        <v>2053</v>
      </c>
      <c r="B228" s="880" t="s">
        <v>1432</v>
      </c>
      <c r="C228" s="842" t="s">
        <v>1399</v>
      </c>
      <c r="D228" s="846"/>
      <c r="E228" s="842" t="s">
        <v>532</v>
      </c>
      <c r="F228" s="847"/>
      <c r="G228" s="847"/>
      <c r="H228" s="1302"/>
    </row>
    <row r="229" spans="1:8" ht="21" x14ac:dyDescent="0.35">
      <c r="A229" s="844" t="s">
        <v>2054</v>
      </c>
      <c r="B229" s="848" t="s">
        <v>1992</v>
      </c>
      <c r="C229" s="846" t="s">
        <v>1399</v>
      </c>
      <c r="D229" s="846"/>
      <c r="E229" s="847"/>
      <c r="F229" s="846" t="s">
        <v>532</v>
      </c>
      <c r="G229" s="847"/>
      <c r="H229" s="1302"/>
    </row>
    <row r="230" spans="1:8" ht="37.5" x14ac:dyDescent="0.3">
      <c r="A230" s="849" t="s">
        <v>2055</v>
      </c>
      <c r="B230" s="850" t="s">
        <v>1223</v>
      </c>
      <c r="C230" s="851" t="s">
        <v>1399</v>
      </c>
      <c r="D230" s="851"/>
      <c r="E230" s="852"/>
      <c r="F230" s="851" t="s">
        <v>532</v>
      </c>
      <c r="G230" s="852"/>
      <c r="H230" s="1303"/>
    </row>
    <row r="231" spans="1:8" ht="21" x14ac:dyDescent="0.35">
      <c r="A231" s="853" t="s">
        <v>431</v>
      </c>
      <c r="B231" s="853" t="s">
        <v>431</v>
      </c>
      <c r="C231" s="846" t="s">
        <v>431</v>
      </c>
      <c r="D231" s="846" t="s">
        <v>42</v>
      </c>
      <c r="E231" s="847" t="s">
        <v>431</v>
      </c>
      <c r="F231" s="847"/>
      <c r="G231" s="847"/>
      <c r="H231" s="271"/>
    </row>
    <row r="232" spans="1:8" ht="21" x14ac:dyDescent="0.35">
      <c r="A232" s="853" t="s">
        <v>431</v>
      </c>
      <c r="B232" s="853" t="s">
        <v>431</v>
      </c>
      <c r="C232" s="846" t="s">
        <v>431</v>
      </c>
      <c r="D232" s="846" t="s">
        <v>431</v>
      </c>
      <c r="E232" s="847" t="s">
        <v>431</v>
      </c>
      <c r="F232" s="847"/>
      <c r="G232" s="847"/>
      <c r="H232" s="271"/>
    </row>
    <row r="233" spans="1:8" ht="21" x14ac:dyDescent="0.35">
      <c r="A233" s="448"/>
      <c r="B233" s="448"/>
      <c r="C233" s="449"/>
      <c r="D233" s="449"/>
      <c r="E233" s="276"/>
      <c r="F233" s="276"/>
      <c r="G233" s="276"/>
      <c r="H233" s="276"/>
    </row>
    <row r="234" spans="1:8" ht="21" x14ac:dyDescent="0.35">
      <c r="A234" s="448"/>
      <c r="B234" s="448"/>
      <c r="C234" s="449"/>
      <c r="D234" s="449"/>
      <c r="E234" s="276"/>
      <c r="F234" s="276"/>
      <c r="G234" s="276"/>
      <c r="H234" s="276"/>
    </row>
    <row r="235" spans="1:8" ht="21" x14ac:dyDescent="0.35">
      <c r="A235" s="451"/>
      <c r="B235" s="451"/>
      <c r="C235" s="452"/>
      <c r="D235" s="452"/>
      <c r="E235" s="315"/>
      <c r="F235" s="315"/>
      <c r="G235" s="315"/>
      <c r="H235" s="315"/>
    </row>
    <row r="236" spans="1:8" ht="21" x14ac:dyDescent="0.35">
      <c r="A236" s="453"/>
      <c r="B236" s="453"/>
      <c r="C236" s="454"/>
      <c r="D236" s="454"/>
      <c r="E236" s="453"/>
      <c r="F236" s="453"/>
      <c r="G236" s="453"/>
      <c r="H236" s="453"/>
    </row>
    <row r="237" spans="1:8" ht="21" x14ac:dyDescent="0.35">
      <c r="A237" s="362"/>
      <c r="B237" s="362"/>
      <c r="C237" s="455"/>
      <c r="D237" s="455"/>
      <c r="E237" s="362"/>
      <c r="F237" s="362"/>
      <c r="G237" s="362"/>
      <c r="H237" s="362"/>
    </row>
    <row r="238" spans="1:8" ht="21" x14ac:dyDescent="0.35">
      <c r="A238" s="362"/>
      <c r="B238" s="362"/>
      <c r="C238" s="455"/>
      <c r="D238" s="455"/>
      <c r="E238" s="362"/>
      <c r="F238" s="362"/>
      <c r="G238" s="362"/>
      <c r="H238" s="362"/>
    </row>
    <row r="239" spans="1:8" ht="21" x14ac:dyDescent="0.35">
      <c r="A239" s="362"/>
      <c r="B239" s="362"/>
      <c r="C239" s="455"/>
      <c r="D239" s="455"/>
      <c r="E239" s="362"/>
      <c r="F239" s="362"/>
      <c r="G239" s="362"/>
      <c r="H239" s="362"/>
    </row>
    <row r="240" spans="1:8" ht="21" x14ac:dyDescent="0.35">
      <c r="A240" s="362"/>
      <c r="B240" s="362"/>
      <c r="C240" s="455"/>
      <c r="D240" s="455"/>
      <c r="E240" s="362"/>
      <c r="F240" s="362"/>
      <c r="G240" s="362"/>
      <c r="H240" s="362"/>
    </row>
    <row r="241" spans="1:8" ht="21" x14ac:dyDescent="0.35">
      <c r="A241" s="362"/>
      <c r="B241" s="362"/>
      <c r="C241" s="455"/>
      <c r="D241" s="455"/>
      <c r="E241" s="362"/>
      <c r="F241" s="362"/>
      <c r="G241" s="362"/>
      <c r="H241" s="362"/>
    </row>
    <row r="242" spans="1:8" ht="21" x14ac:dyDescent="0.35">
      <c r="A242" s="362"/>
      <c r="B242" s="362"/>
      <c r="C242" s="455"/>
      <c r="D242" s="455"/>
      <c r="E242" s="362"/>
      <c r="F242" s="362"/>
      <c r="G242" s="362"/>
      <c r="H242" s="362"/>
    </row>
    <row r="243" spans="1:8" ht="21" x14ac:dyDescent="0.35">
      <c r="A243" s="362"/>
      <c r="B243" s="362"/>
      <c r="C243" s="455"/>
      <c r="D243" s="455"/>
      <c r="E243" s="362"/>
      <c r="F243" s="362"/>
      <c r="G243" s="362"/>
      <c r="H243" s="362"/>
    </row>
    <row r="244" spans="1:8" ht="21" x14ac:dyDescent="0.35">
      <c r="A244" s="362"/>
      <c r="B244" s="362"/>
      <c r="C244" s="455"/>
      <c r="D244" s="455"/>
      <c r="E244" s="362"/>
      <c r="F244" s="362"/>
      <c r="G244" s="362"/>
      <c r="H244" s="362"/>
    </row>
    <row r="245" spans="1:8" ht="21" x14ac:dyDescent="0.35">
      <c r="A245" s="362"/>
      <c r="B245" s="362"/>
      <c r="C245" s="455"/>
      <c r="D245" s="455"/>
      <c r="E245" s="362"/>
      <c r="F245" s="362"/>
      <c r="G245" s="362"/>
      <c r="H245" s="362"/>
    </row>
    <row r="246" spans="1:8" ht="21" x14ac:dyDescent="0.35">
      <c r="A246" s="362"/>
      <c r="B246" s="362"/>
      <c r="C246" s="455"/>
      <c r="D246" s="455"/>
      <c r="E246" s="362"/>
      <c r="F246" s="362"/>
      <c r="G246" s="362"/>
      <c r="H246" s="362"/>
    </row>
    <row r="247" spans="1:8" ht="21" x14ac:dyDescent="0.35">
      <c r="A247" s="362"/>
      <c r="B247" s="362"/>
      <c r="C247" s="455"/>
      <c r="D247" s="455"/>
      <c r="E247" s="362"/>
      <c r="F247" s="362"/>
      <c r="G247" s="362"/>
      <c r="H247" s="362"/>
    </row>
    <row r="248" spans="1:8" ht="21" x14ac:dyDescent="0.35">
      <c r="A248" s="362"/>
      <c r="B248" s="362"/>
      <c r="C248" s="455"/>
      <c r="D248" s="455"/>
      <c r="E248" s="362"/>
      <c r="F248" s="362"/>
      <c r="G248" s="362"/>
      <c r="H248" s="362"/>
    </row>
    <row r="249" spans="1:8" ht="21" x14ac:dyDescent="0.35">
      <c r="A249" s="362"/>
      <c r="B249" s="362"/>
      <c r="C249" s="455"/>
      <c r="D249" s="455"/>
      <c r="E249" s="362"/>
      <c r="F249" s="362"/>
      <c r="G249" s="362"/>
      <c r="H249" s="362"/>
    </row>
    <row r="250" spans="1:8" ht="21" x14ac:dyDescent="0.35">
      <c r="A250" s="362"/>
      <c r="B250" s="362"/>
      <c r="C250" s="455"/>
      <c r="D250" s="455"/>
      <c r="E250" s="362"/>
      <c r="F250" s="362"/>
      <c r="G250" s="362"/>
      <c r="H250" s="362"/>
    </row>
    <row r="251" spans="1:8" ht="21" x14ac:dyDescent="0.35">
      <c r="A251" s="362"/>
      <c r="B251" s="362"/>
      <c r="C251" s="455"/>
      <c r="D251" s="455"/>
      <c r="E251" s="362"/>
      <c r="F251" s="362"/>
      <c r="G251" s="362"/>
      <c r="H251" s="362"/>
    </row>
    <row r="252" spans="1:8" ht="21" x14ac:dyDescent="0.35">
      <c r="A252" s="362"/>
      <c r="B252" s="362"/>
      <c r="C252" s="455"/>
      <c r="D252" s="455"/>
      <c r="E252" s="362"/>
      <c r="F252" s="362"/>
      <c r="G252" s="362"/>
      <c r="H252" s="362"/>
    </row>
    <row r="253" spans="1:8" ht="21" x14ac:dyDescent="0.35">
      <c r="A253" s="362"/>
      <c r="B253" s="362"/>
      <c r="C253" s="455"/>
      <c r="D253" s="455"/>
      <c r="E253" s="362"/>
      <c r="F253" s="362"/>
      <c r="G253" s="362"/>
      <c r="H253" s="362"/>
    </row>
    <row r="254" spans="1:8" ht="21" x14ac:dyDescent="0.35">
      <c r="A254" s="362"/>
      <c r="B254" s="362"/>
      <c r="C254" s="455"/>
      <c r="D254" s="455"/>
      <c r="E254" s="362"/>
      <c r="F254" s="362"/>
      <c r="G254" s="362"/>
      <c r="H254" s="362"/>
    </row>
    <row r="255" spans="1:8" ht="21" x14ac:dyDescent="0.35">
      <c r="A255" s="362"/>
      <c r="B255" s="362"/>
      <c r="C255" s="455"/>
      <c r="D255" s="455"/>
      <c r="E255" s="362"/>
      <c r="F255" s="362"/>
      <c r="G255" s="362"/>
      <c r="H255" s="362"/>
    </row>
    <row r="256" spans="1:8" ht="21" x14ac:dyDescent="0.35">
      <c r="A256" s="362"/>
      <c r="B256" s="362"/>
      <c r="C256" s="455"/>
      <c r="D256" s="455"/>
      <c r="E256" s="362"/>
      <c r="F256" s="362"/>
      <c r="G256" s="362"/>
      <c r="H256" s="362"/>
    </row>
    <row r="257" spans="1:8" ht="21" x14ac:dyDescent="0.35">
      <c r="H257" s="438" t="s">
        <v>125</v>
      </c>
    </row>
    <row r="259" spans="1:8" ht="42" customHeight="1" x14ac:dyDescent="0.35">
      <c r="A259" s="361" t="s">
        <v>189</v>
      </c>
      <c r="B259" s="361"/>
      <c r="C259" s="277"/>
      <c r="D259" s="277"/>
      <c r="E259" s="277"/>
      <c r="F259" s="277"/>
      <c r="G259" s="277"/>
      <c r="H259" s="361"/>
    </row>
    <row r="260" spans="1:8" ht="42" customHeight="1" x14ac:dyDescent="0.3">
      <c r="A260" s="1293" t="s">
        <v>30</v>
      </c>
      <c r="B260" s="1293" t="s">
        <v>64</v>
      </c>
      <c r="C260" s="439" t="s">
        <v>412</v>
      </c>
      <c r="D260" s="1295" t="s">
        <v>413</v>
      </c>
      <c r="E260" s="1296"/>
      <c r="F260" s="1296"/>
      <c r="G260" s="1297"/>
      <c r="H260" s="1293" t="s">
        <v>67</v>
      </c>
    </row>
    <row r="261" spans="1:8" ht="23.25" customHeight="1" x14ac:dyDescent="0.3">
      <c r="A261" s="1294"/>
      <c r="B261" s="1294"/>
      <c r="C261" s="440" t="s">
        <v>29</v>
      </c>
      <c r="D261" s="441" t="s">
        <v>38</v>
      </c>
      <c r="E261" s="441" t="s">
        <v>39</v>
      </c>
      <c r="F261" s="441" t="s">
        <v>40</v>
      </c>
      <c r="G261" s="441" t="s">
        <v>41</v>
      </c>
      <c r="H261" s="1294"/>
    </row>
    <row r="262" spans="1:8" ht="21" x14ac:dyDescent="0.35">
      <c r="A262" s="443" t="s">
        <v>1296</v>
      </c>
      <c r="B262" s="443"/>
      <c r="C262" s="444"/>
      <c r="D262" s="444"/>
      <c r="E262" s="270"/>
      <c r="F262" s="270"/>
      <c r="G262" s="270"/>
      <c r="H262" s="271"/>
    </row>
    <row r="263" spans="1:8" ht="38.25" x14ac:dyDescent="0.35">
      <c r="A263" s="461" t="s">
        <v>1411</v>
      </c>
      <c r="B263" s="274" t="s">
        <v>1293</v>
      </c>
      <c r="C263" s="456" t="s">
        <v>1399</v>
      </c>
      <c r="D263" s="445"/>
      <c r="E263" s="271"/>
      <c r="F263" s="465" t="s">
        <v>532</v>
      </c>
      <c r="G263" s="271"/>
      <c r="H263" s="1304" t="s">
        <v>1872</v>
      </c>
    </row>
    <row r="264" spans="1:8" ht="21" x14ac:dyDescent="0.35">
      <c r="A264" s="461" t="s">
        <v>1412</v>
      </c>
      <c r="B264" s="274" t="s">
        <v>1675</v>
      </c>
      <c r="C264" s="456" t="s">
        <v>1399</v>
      </c>
      <c r="D264" s="445"/>
      <c r="E264" s="271"/>
      <c r="F264" s="271"/>
      <c r="G264" s="465" t="s">
        <v>532</v>
      </c>
      <c r="H264" s="1305"/>
    </row>
    <row r="265" spans="1:8" ht="21" x14ac:dyDescent="0.35">
      <c r="A265" s="457" t="s">
        <v>1413</v>
      </c>
      <c r="B265" s="457" t="s">
        <v>1149</v>
      </c>
      <c r="C265" s="449" t="s">
        <v>1567</v>
      </c>
      <c r="D265" s="449"/>
      <c r="E265" s="276"/>
      <c r="F265" s="449" t="s">
        <v>532</v>
      </c>
      <c r="G265" s="276"/>
      <c r="H265" s="1306"/>
    </row>
    <row r="266" spans="1:8" ht="38.25" x14ac:dyDescent="0.35">
      <c r="A266" s="464" t="s">
        <v>1414</v>
      </c>
      <c r="B266" s="448" t="s">
        <v>1568</v>
      </c>
      <c r="C266" s="449" t="s">
        <v>1567</v>
      </c>
      <c r="D266" s="449"/>
      <c r="E266" s="449" t="s">
        <v>532</v>
      </c>
      <c r="F266" s="276"/>
      <c r="G266" s="276"/>
      <c r="H266" s="276"/>
    </row>
    <row r="267" spans="1:8" ht="21" x14ac:dyDescent="0.35">
      <c r="A267" s="460" t="s">
        <v>1415</v>
      </c>
      <c r="B267" s="450" t="s">
        <v>1569</v>
      </c>
      <c r="C267" s="449" t="s">
        <v>1567</v>
      </c>
      <c r="D267" s="449" t="s">
        <v>532</v>
      </c>
      <c r="E267" s="449" t="s">
        <v>532</v>
      </c>
      <c r="F267" s="449" t="s">
        <v>532</v>
      </c>
      <c r="G267" s="449" t="s">
        <v>532</v>
      </c>
      <c r="H267" s="271"/>
    </row>
    <row r="268" spans="1:8" ht="21" x14ac:dyDescent="0.35">
      <c r="A268" s="460" t="s">
        <v>1871</v>
      </c>
      <c r="B268" s="274" t="s">
        <v>1149</v>
      </c>
      <c r="C268" s="462" t="s">
        <v>1399</v>
      </c>
      <c r="D268" s="449" t="s">
        <v>532</v>
      </c>
      <c r="E268" s="449" t="s">
        <v>532</v>
      </c>
      <c r="F268" s="449" t="s">
        <v>532</v>
      </c>
      <c r="G268" s="449" t="s">
        <v>532</v>
      </c>
      <c r="H268" s="271"/>
    </row>
    <row r="269" spans="1:8" ht="21" x14ac:dyDescent="0.35">
      <c r="A269" s="457" t="s">
        <v>1870</v>
      </c>
      <c r="B269" s="457" t="s">
        <v>1149</v>
      </c>
      <c r="C269" s="462" t="s">
        <v>1399</v>
      </c>
      <c r="D269" s="449"/>
      <c r="E269" s="449" t="s">
        <v>532</v>
      </c>
      <c r="F269" s="449"/>
      <c r="G269" s="449"/>
      <c r="H269" s="276"/>
    </row>
    <row r="270" spans="1:8" ht="21" x14ac:dyDescent="0.35">
      <c r="A270" s="450"/>
      <c r="B270" s="450"/>
      <c r="C270" s="449"/>
      <c r="D270" s="449"/>
      <c r="E270" s="276"/>
      <c r="F270" s="276"/>
      <c r="G270" s="276"/>
      <c r="H270" s="271"/>
    </row>
    <row r="271" spans="1:8" ht="21" x14ac:dyDescent="0.35">
      <c r="A271" s="443"/>
      <c r="B271" s="443"/>
      <c r="C271" s="449"/>
      <c r="D271" s="449"/>
      <c r="E271" s="276"/>
      <c r="F271" s="276"/>
      <c r="G271" s="276"/>
      <c r="H271" s="271"/>
    </row>
    <row r="272" spans="1:8" ht="21" x14ac:dyDescent="0.35">
      <c r="A272" s="271"/>
      <c r="B272" s="271"/>
      <c r="C272" s="449"/>
      <c r="D272" s="449"/>
      <c r="E272" s="276"/>
      <c r="F272" s="276"/>
      <c r="G272" s="276"/>
      <c r="H272" s="271"/>
    </row>
    <row r="273" spans="1:8" ht="21" x14ac:dyDescent="0.35">
      <c r="A273" s="443"/>
      <c r="B273" s="443"/>
      <c r="C273" s="449"/>
      <c r="D273" s="449"/>
      <c r="E273" s="276"/>
      <c r="F273" s="276"/>
      <c r="G273" s="276"/>
      <c r="H273" s="271"/>
    </row>
    <row r="274" spans="1:8" ht="21" x14ac:dyDescent="0.35">
      <c r="A274" s="448"/>
      <c r="B274" s="448"/>
      <c r="C274" s="449"/>
      <c r="D274" s="449"/>
      <c r="E274" s="276"/>
      <c r="F274" s="276"/>
      <c r="G274" s="276"/>
      <c r="H274" s="276"/>
    </row>
    <row r="275" spans="1:8" ht="21" x14ac:dyDescent="0.35">
      <c r="A275" s="448"/>
      <c r="B275" s="448"/>
      <c r="C275" s="449"/>
      <c r="D275" s="449"/>
      <c r="E275" s="276"/>
      <c r="F275" s="276"/>
      <c r="G275" s="276"/>
      <c r="H275" s="276"/>
    </row>
    <row r="276" spans="1:8" ht="21" x14ac:dyDescent="0.35">
      <c r="A276" s="450"/>
      <c r="B276" s="450"/>
      <c r="C276" s="449"/>
      <c r="D276" s="449"/>
      <c r="E276" s="276"/>
      <c r="F276" s="276"/>
      <c r="G276" s="276"/>
      <c r="H276" s="271"/>
    </row>
    <row r="277" spans="1:8" ht="21" x14ac:dyDescent="0.35">
      <c r="A277" s="443"/>
      <c r="B277" s="443"/>
      <c r="C277" s="449"/>
      <c r="D277" s="449"/>
      <c r="E277" s="276"/>
      <c r="F277" s="276"/>
      <c r="G277" s="276"/>
      <c r="H277" s="271"/>
    </row>
    <row r="278" spans="1:8" ht="21" x14ac:dyDescent="0.35">
      <c r="A278" s="443"/>
      <c r="B278" s="443"/>
      <c r="C278" s="449"/>
      <c r="D278" s="449"/>
      <c r="E278" s="276"/>
      <c r="F278" s="276"/>
      <c r="G278" s="276"/>
      <c r="H278" s="271"/>
    </row>
    <row r="279" spans="1:8" ht="21" x14ac:dyDescent="0.35">
      <c r="A279" s="443"/>
      <c r="B279" s="443"/>
      <c r="C279" s="449"/>
      <c r="D279" s="449"/>
      <c r="E279" s="276"/>
      <c r="F279" s="276"/>
      <c r="G279" s="276"/>
      <c r="H279" s="271"/>
    </row>
    <row r="280" spans="1:8" ht="21" x14ac:dyDescent="0.35">
      <c r="A280" s="448"/>
      <c r="B280" s="448"/>
      <c r="C280" s="449"/>
      <c r="D280" s="449"/>
      <c r="E280" s="276"/>
      <c r="F280" s="276"/>
      <c r="G280" s="276"/>
      <c r="H280" s="276"/>
    </row>
    <row r="281" spans="1:8" ht="21" x14ac:dyDescent="0.35">
      <c r="A281" s="448"/>
      <c r="B281" s="448"/>
      <c r="C281" s="449"/>
      <c r="D281" s="449"/>
      <c r="E281" s="276"/>
      <c r="F281" s="276"/>
      <c r="G281" s="276"/>
      <c r="H281" s="276"/>
    </row>
    <row r="282" spans="1:8" ht="21" x14ac:dyDescent="0.35">
      <c r="A282" s="451"/>
      <c r="B282" s="451"/>
      <c r="C282" s="452"/>
      <c r="D282" s="452"/>
      <c r="E282" s="315"/>
      <c r="F282" s="315"/>
      <c r="G282" s="315"/>
      <c r="H282" s="315"/>
    </row>
    <row r="283" spans="1:8" ht="18.75" customHeight="1" x14ac:dyDescent="0.35">
      <c r="A283" s="453"/>
      <c r="B283" s="453"/>
      <c r="C283" s="454"/>
      <c r="D283" s="454"/>
      <c r="E283" s="453"/>
      <c r="F283" s="453"/>
      <c r="G283" s="453"/>
      <c r="H283" s="453"/>
    </row>
    <row r="284" spans="1:8" ht="21" x14ac:dyDescent="0.35">
      <c r="A284" s="362"/>
      <c r="B284" s="362"/>
      <c r="C284" s="455"/>
      <c r="D284" s="455"/>
      <c r="E284" s="362"/>
      <c r="F284" s="362"/>
      <c r="G284" s="362"/>
      <c r="H284" s="362"/>
    </row>
    <row r="285" spans="1:8" ht="21" x14ac:dyDescent="0.35">
      <c r="A285" s="362"/>
      <c r="B285" s="362"/>
      <c r="C285" s="455"/>
      <c r="D285" s="455"/>
      <c r="E285" s="362"/>
      <c r="F285" s="362"/>
      <c r="G285" s="362"/>
      <c r="H285" s="362"/>
    </row>
    <row r="286" spans="1:8" ht="38.25" customHeight="1" x14ac:dyDescent="0.35">
      <c r="A286" s="362"/>
      <c r="B286" s="362"/>
      <c r="C286" s="455"/>
      <c r="D286" s="455"/>
      <c r="E286" s="362"/>
      <c r="F286" s="362"/>
      <c r="G286" s="362"/>
      <c r="H286" s="362"/>
    </row>
    <row r="287" spans="1:8" ht="21" x14ac:dyDescent="0.35">
      <c r="A287" s="362"/>
      <c r="B287" s="362"/>
      <c r="C287" s="455"/>
      <c r="D287" s="455"/>
      <c r="E287" s="362"/>
      <c r="F287" s="362"/>
      <c r="G287" s="362"/>
      <c r="H287" s="362"/>
    </row>
    <row r="288" spans="1:8" ht="21" x14ac:dyDescent="0.35">
      <c r="A288" s="362"/>
      <c r="B288" s="362"/>
      <c r="C288" s="455"/>
      <c r="D288" s="455"/>
      <c r="E288" s="362"/>
      <c r="F288" s="362"/>
      <c r="G288" s="362"/>
      <c r="H288" s="362"/>
    </row>
    <row r="289" spans="1:8" ht="21" x14ac:dyDescent="0.35">
      <c r="A289" s="362"/>
      <c r="B289" s="362"/>
      <c r="C289" s="455"/>
      <c r="D289" s="455"/>
      <c r="E289" s="362"/>
      <c r="F289" s="362"/>
      <c r="G289" s="362"/>
      <c r="H289" s="362"/>
    </row>
    <row r="290" spans="1:8" ht="21" x14ac:dyDescent="0.35">
      <c r="A290" s="362"/>
      <c r="B290" s="362"/>
      <c r="C290" s="455"/>
      <c r="D290" s="455"/>
      <c r="E290" s="362"/>
      <c r="F290" s="362"/>
      <c r="G290" s="362"/>
      <c r="H290" s="362"/>
    </row>
    <row r="291" spans="1:8" ht="21" x14ac:dyDescent="0.35">
      <c r="A291" s="362"/>
      <c r="B291" s="362"/>
      <c r="C291" s="455"/>
      <c r="D291" s="455"/>
      <c r="E291" s="362"/>
      <c r="F291" s="362"/>
      <c r="G291" s="362"/>
      <c r="H291" s="362"/>
    </row>
    <row r="292" spans="1:8" ht="21" x14ac:dyDescent="0.35">
      <c r="A292" s="362"/>
      <c r="B292" s="362"/>
      <c r="C292" s="455"/>
      <c r="D292" s="455"/>
      <c r="E292" s="362"/>
      <c r="F292" s="362"/>
      <c r="G292" s="362"/>
      <c r="H292" s="362"/>
    </row>
    <row r="293" spans="1:8" ht="21" x14ac:dyDescent="0.35">
      <c r="A293" s="362"/>
      <c r="B293" s="362"/>
      <c r="C293" s="455"/>
      <c r="D293" s="455"/>
      <c r="E293" s="362"/>
      <c r="F293" s="362"/>
      <c r="G293" s="362"/>
      <c r="H293" s="362"/>
    </row>
    <row r="294" spans="1:8" ht="21" x14ac:dyDescent="0.35">
      <c r="A294" s="362"/>
      <c r="B294" s="362"/>
      <c r="C294" s="455"/>
      <c r="D294" s="455"/>
      <c r="E294" s="362"/>
      <c r="F294" s="362"/>
      <c r="G294" s="362"/>
      <c r="H294" s="362"/>
    </row>
    <row r="295" spans="1:8" ht="21" x14ac:dyDescent="0.35">
      <c r="A295" s="362"/>
      <c r="B295" s="362"/>
      <c r="C295" s="455"/>
      <c r="D295" s="455"/>
      <c r="E295" s="362"/>
      <c r="F295" s="362"/>
      <c r="G295" s="362"/>
      <c r="H295" s="362"/>
    </row>
    <row r="296" spans="1:8" ht="21" x14ac:dyDescent="0.35">
      <c r="A296" s="362"/>
      <c r="B296" s="362"/>
      <c r="C296" s="455"/>
      <c r="D296" s="455"/>
      <c r="E296" s="362"/>
      <c r="F296" s="362"/>
      <c r="G296" s="362"/>
      <c r="H296" s="362"/>
    </row>
    <row r="297" spans="1:8" ht="21" x14ac:dyDescent="0.35">
      <c r="A297" s="362"/>
      <c r="B297" s="362"/>
      <c r="C297" s="455"/>
      <c r="D297" s="455"/>
      <c r="E297" s="362"/>
      <c r="F297" s="362"/>
      <c r="G297" s="362"/>
      <c r="H297" s="362"/>
    </row>
    <row r="298" spans="1:8" ht="21.75" customHeight="1" x14ac:dyDescent="0.35">
      <c r="H298" s="438" t="s">
        <v>125</v>
      </c>
    </row>
    <row r="300" spans="1:8" ht="21" x14ac:dyDescent="0.35">
      <c r="A300" s="361" t="s">
        <v>189</v>
      </c>
      <c r="B300" s="361"/>
      <c r="C300" s="277"/>
      <c r="D300" s="277"/>
      <c r="E300" s="277"/>
      <c r="F300" s="277"/>
      <c r="G300" s="277"/>
      <c r="H300" s="361"/>
    </row>
    <row r="301" spans="1:8" ht="39.75" customHeight="1" x14ac:dyDescent="0.3">
      <c r="A301" s="1293" t="s">
        <v>30</v>
      </c>
      <c r="B301" s="1293" t="s">
        <v>64</v>
      </c>
      <c r="C301" s="439" t="s">
        <v>412</v>
      </c>
      <c r="D301" s="1295" t="s">
        <v>413</v>
      </c>
      <c r="E301" s="1296"/>
      <c r="F301" s="1296"/>
      <c r="G301" s="1297"/>
      <c r="H301" s="1293" t="s">
        <v>67</v>
      </c>
    </row>
    <row r="302" spans="1:8" ht="30" customHeight="1" x14ac:dyDescent="0.3">
      <c r="A302" s="1294"/>
      <c r="B302" s="1294"/>
      <c r="C302" s="440" t="s">
        <v>29</v>
      </c>
      <c r="D302" s="441" t="s">
        <v>38</v>
      </c>
      <c r="E302" s="441" t="s">
        <v>39</v>
      </c>
      <c r="F302" s="441" t="s">
        <v>40</v>
      </c>
      <c r="G302" s="441" t="s">
        <v>41</v>
      </c>
      <c r="H302" s="1294"/>
    </row>
    <row r="303" spans="1:8" ht="27" customHeight="1" x14ac:dyDescent="0.35">
      <c r="A303" s="443" t="s">
        <v>529</v>
      </c>
      <c r="B303" s="443"/>
      <c r="C303" s="444"/>
      <c r="D303" s="444"/>
      <c r="E303" s="270"/>
      <c r="F303" s="270"/>
      <c r="G303" s="270"/>
      <c r="H303" s="271" t="s">
        <v>431</v>
      </c>
    </row>
    <row r="304" spans="1:8" ht="23.25" customHeight="1" x14ac:dyDescent="0.35">
      <c r="A304" s="274" t="s">
        <v>1416</v>
      </c>
      <c r="B304" s="458" t="s">
        <v>2349</v>
      </c>
      <c r="C304" s="456" t="s">
        <v>1399</v>
      </c>
      <c r="D304" s="445" t="s">
        <v>532</v>
      </c>
      <c r="E304" s="271"/>
      <c r="F304" s="271"/>
      <c r="G304" s="271"/>
      <c r="H304" s="1084" t="s">
        <v>2247</v>
      </c>
    </row>
    <row r="305" spans="1:8" ht="21" x14ac:dyDescent="0.35">
      <c r="A305" s="458" t="s">
        <v>1374</v>
      </c>
      <c r="B305" s="458" t="s">
        <v>2349</v>
      </c>
      <c r="C305" s="456" t="s">
        <v>1399</v>
      </c>
      <c r="D305" s="445"/>
      <c r="E305" s="271"/>
      <c r="F305" s="271"/>
      <c r="G305" s="271" t="s">
        <v>532</v>
      </c>
      <c r="H305" s="461" t="s">
        <v>2246</v>
      </c>
    </row>
    <row r="306" spans="1:8" ht="21" x14ac:dyDescent="0.35">
      <c r="A306" s="457" t="s">
        <v>1417</v>
      </c>
      <c r="B306" s="458" t="s">
        <v>2349</v>
      </c>
      <c r="C306" s="456" t="s">
        <v>1399</v>
      </c>
      <c r="D306" s="449"/>
      <c r="E306" s="449" t="s">
        <v>532</v>
      </c>
      <c r="F306" s="276"/>
      <c r="G306" s="276"/>
      <c r="H306" s="276"/>
    </row>
    <row r="307" spans="1:8" ht="21.75" customHeight="1" x14ac:dyDescent="0.35">
      <c r="A307" s="457" t="s">
        <v>1418</v>
      </c>
      <c r="B307" s="458" t="s">
        <v>2349</v>
      </c>
      <c r="C307" s="456" t="s">
        <v>1399</v>
      </c>
      <c r="D307" s="449"/>
      <c r="E307" s="276"/>
      <c r="F307" s="276"/>
      <c r="G307" s="449" t="s">
        <v>532</v>
      </c>
      <c r="H307" s="276"/>
    </row>
    <row r="308" spans="1:8" ht="21" x14ac:dyDescent="0.35">
      <c r="A308" s="466" t="s">
        <v>1419</v>
      </c>
      <c r="B308" s="458" t="s">
        <v>2349</v>
      </c>
      <c r="C308" s="462" t="s">
        <v>1399</v>
      </c>
      <c r="D308" s="449"/>
      <c r="E308" s="276"/>
      <c r="F308" s="449" t="s">
        <v>532</v>
      </c>
      <c r="G308" s="276"/>
      <c r="H308" s="445"/>
    </row>
    <row r="309" spans="1:8" ht="21" x14ac:dyDescent="0.35">
      <c r="A309" s="460" t="s">
        <v>1420</v>
      </c>
      <c r="B309" s="458" t="s">
        <v>2349</v>
      </c>
      <c r="C309" s="462" t="s">
        <v>1399</v>
      </c>
      <c r="D309" s="449"/>
      <c r="E309" s="276"/>
      <c r="F309" s="449" t="s">
        <v>532</v>
      </c>
      <c r="G309" s="276"/>
      <c r="H309" s="271" t="s">
        <v>431</v>
      </c>
    </row>
    <row r="310" spans="1:8" ht="21" customHeight="1" x14ac:dyDescent="0.35">
      <c r="A310" s="460" t="s">
        <v>1421</v>
      </c>
      <c r="B310" s="458" t="s">
        <v>1422</v>
      </c>
      <c r="C310" s="193"/>
      <c r="D310" s="449"/>
      <c r="E310" s="449" t="s">
        <v>532</v>
      </c>
      <c r="F310" s="276"/>
      <c r="G310" s="276"/>
      <c r="H310" s="271" t="s">
        <v>431</v>
      </c>
    </row>
    <row r="311" spans="1:8" ht="24" customHeight="1" x14ac:dyDescent="0.35">
      <c r="A311" s="466" t="s">
        <v>1423</v>
      </c>
      <c r="B311" s="458" t="s">
        <v>1422</v>
      </c>
      <c r="C311" s="462" t="s">
        <v>1399</v>
      </c>
      <c r="D311" s="449"/>
      <c r="E311" s="449"/>
      <c r="F311" s="449" t="s">
        <v>532</v>
      </c>
      <c r="G311" s="276"/>
      <c r="H311" s="271"/>
    </row>
    <row r="312" spans="1:8" ht="38.25" x14ac:dyDescent="0.35">
      <c r="A312" s="464" t="s">
        <v>1424</v>
      </c>
      <c r="B312" s="458" t="s">
        <v>1422</v>
      </c>
      <c r="C312" s="462" t="s">
        <v>1399</v>
      </c>
      <c r="D312" s="449"/>
      <c r="E312" s="449" t="s">
        <v>532</v>
      </c>
      <c r="F312" s="449"/>
      <c r="G312" s="276"/>
      <c r="H312" s="276"/>
    </row>
    <row r="313" spans="1:8" ht="40.5" customHeight="1" x14ac:dyDescent="0.35">
      <c r="A313" s="464" t="s">
        <v>1425</v>
      </c>
      <c r="B313" s="467" t="s">
        <v>1426</v>
      </c>
      <c r="C313" s="462" t="s">
        <v>1399</v>
      </c>
      <c r="D313" s="449"/>
      <c r="E313" s="276"/>
      <c r="F313" s="449" t="s">
        <v>532</v>
      </c>
      <c r="G313" s="276"/>
      <c r="H313" s="276"/>
    </row>
    <row r="314" spans="1:8" ht="49.5" customHeight="1" x14ac:dyDescent="0.35">
      <c r="A314" s="740" t="s">
        <v>1427</v>
      </c>
      <c r="B314" s="468" t="s">
        <v>1426</v>
      </c>
      <c r="C314" s="469" t="s">
        <v>1399</v>
      </c>
      <c r="D314" s="449"/>
      <c r="E314" s="276"/>
      <c r="F314" s="449" t="s">
        <v>532</v>
      </c>
      <c r="G314" s="276"/>
      <c r="H314" s="271"/>
    </row>
    <row r="315" spans="1:8" ht="38.25" x14ac:dyDescent="0.35">
      <c r="A315" s="461" t="s">
        <v>1428</v>
      </c>
      <c r="B315" s="467" t="s">
        <v>1426</v>
      </c>
      <c r="C315" s="462" t="s">
        <v>1399</v>
      </c>
      <c r="D315" s="449"/>
      <c r="E315" s="276"/>
      <c r="F315" s="449" t="s">
        <v>532</v>
      </c>
      <c r="G315" s="276"/>
      <c r="H315" s="271"/>
    </row>
    <row r="316" spans="1:8" ht="21" x14ac:dyDescent="0.35">
      <c r="A316" s="274" t="s">
        <v>1993</v>
      </c>
      <c r="B316" s="467" t="s">
        <v>1426</v>
      </c>
      <c r="C316" s="462" t="s">
        <v>1399</v>
      </c>
      <c r="D316" s="449"/>
      <c r="E316" s="276"/>
      <c r="F316" s="449" t="s">
        <v>532</v>
      </c>
      <c r="G316" s="276"/>
      <c r="H316" s="271"/>
    </row>
    <row r="317" spans="1:8" ht="38.25" x14ac:dyDescent="0.35">
      <c r="A317" s="464" t="s">
        <v>2083</v>
      </c>
      <c r="B317" s="467" t="s">
        <v>1426</v>
      </c>
      <c r="C317" s="462" t="s">
        <v>1399</v>
      </c>
      <c r="D317" s="449"/>
      <c r="E317" s="276"/>
      <c r="F317" s="449" t="s">
        <v>532</v>
      </c>
      <c r="G317" s="276"/>
      <c r="H317" s="276"/>
    </row>
    <row r="318" spans="1:8" ht="38.25" x14ac:dyDescent="0.35">
      <c r="A318" s="464" t="s">
        <v>1994</v>
      </c>
      <c r="B318" s="467" t="s">
        <v>1426</v>
      </c>
      <c r="C318" s="462" t="s">
        <v>1399</v>
      </c>
      <c r="D318" s="449"/>
      <c r="E318" s="276"/>
      <c r="F318" s="449" t="s">
        <v>532</v>
      </c>
      <c r="G318" s="276"/>
      <c r="H318" s="276"/>
    </row>
    <row r="319" spans="1:8" ht="38.25" x14ac:dyDescent="0.35">
      <c r="A319" s="466" t="s">
        <v>1995</v>
      </c>
      <c r="B319" s="467" t="s">
        <v>1426</v>
      </c>
      <c r="C319" s="462" t="s">
        <v>1399</v>
      </c>
      <c r="D319" s="449"/>
      <c r="E319" s="276"/>
      <c r="F319" s="449" t="s">
        <v>532</v>
      </c>
      <c r="G319" s="276"/>
      <c r="H319" s="271"/>
    </row>
    <row r="320" spans="1:8" ht="21" x14ac:dyDescent="0.35">
      <c r="A320" s="274" t="s">
        <v>1996</v>
      </c>
      <c r="B320" s="458" t="s">
        <v>1671</v>
      </c>
      <c r="C320" s="462" t="s">
        <v>1399</v>
      </c>
      <c r="D320" s="449"/>
      <c r="E320" s="276"/>
      <c r="F320" s="276"/>
      <c r="G320" s="449" t="s">
        <v>532</v>
      </c>
      <c r="H320" s="271"/>
    </row>
    <row r="321" spans="1:8" ht="21" x14ac:dyDescent="0.35">
      <c r="A321" s="274" t="s">
        <v>1997</v>
      </c>
      <c r="B321" s="458" t="s">
        <v>1671</v>
      </c>
      <c r="C321" s="462" t="s">
        <v>1399</v>
      </c>
      <c r="D321" s="449"/>
      <c r="E321" s="276"/>
      <c r="F321" s="276"/>
      <c r="G321" s="449" t="s">
        <v>532</v>
      </c>
      <c r="H321" s="271"/>
    </row>
    <row r="322" spans="1:8" ht="21" x14ac:dyDescent="0.35">
      <c r="A322" s="457" t="s">
        <v>1998</v>
      </c>
      <c r="B322" s="458" t="s">
        <v>1671</v>
      </c>
      <c r="C322" s="462" t="s">
        <v>1399</v>
      </c>
      <c r="D322" s="449"/>
      <c r="E322" s="276"/>
      <c r="F322" s="276"/>
      <c r="G322" s="449" t="s">
        <v>532</v>
      </c>
      <c r="H322" s="276"/>
    </row>
    <row r="323" spans="1:8" ht="21" x14ac:dyDescent="0.35">
      <c r="A323" s="457" t="s">
        <v>1999</v>
      </c>
      <c r="B323" s="458" t="s">
        <v>1671</v>
      </c>
      <c r="C323" s="462" t="s">
        <v>1399</v>
      </c>
      <c r="D323" s="449"/>
      <c r="E323" s="449" t="s">
        <v>532</v>
      </c>
      <c r="F323" s="276"/>
      <c r="G323" s="276"/>
      <c r="H323" s="276"/>
    </row>
    <row r="324" spans="1:8" ht="38.25" x14ac:dyDescent="0.35">
      <c r="A324" s="470" t="s">
        <v>2000</v>
      </c>
      <c r="B324" s="458" t="s">
        <v>1671</v>
      </c>
      <c r="C324" s="462" t="s">
        <v>1399</v>
      </c>
      <c r="D324" s="452"/>
      <c r="E324" s="315"/>
      <c r="F324" s="452" t="s">
        <v>532</v>
      </c>
      <c r="G324" s="315"/>
      <c r="H324" s="315"/>
    </row>
    <row r="325" spans="1:8" ht="21" x14ac:dyDescent="0.35">
      <c r="A325" s="471" t="s">
        <v>2001</v>
      </c>
      <c r="B325" s="807" t="s">
        <v>1671</v>
      </c>
      <c r="C325" s="472" t="s">
        <v>1399</v>
      </c>
      <c r="D325" s="454"/>
      <c r="E325" s="453"/>
      <c r="F325" s="454" t="s">
        <v>532</v>
      </c>
      <c r="G325" s="453"/>
      <c r="H325" s="453"/>
    </row>
    <row r="326" spans="1:8" ht="21" x14ac:dyDescent="0.35">
      <c r="A326" s="473"/>
      <c r="B326" s="474"/>
      <c r="C326" s="475"/>
      <c r="D326" s="455"/>
      <c r="E326" s="362"/>
      <c r="F326" s="455"/>
      <c r="G326" s="362"/>
      <c r="H326" s="362"/>
    </row>
    <row r="327" spans="1:8" ht="21" x14ac:dyDescent="0.35">
      <c r="A327" s="473"/>
      <c r="B327" s="474"/>
      <c r="C327" s="475"/>
      <c r="D327" s="455"/>
      <c r="E327" s="362"/>
      <c r="F327" s="455"/>
      <c r="G327" s="362"/>
      <c r="H327" s="362"/>
    </row>
    <row r="328" spans="1:8" ht="21" x14ac:dyDescent="0.35">
      <c r="A328" s="473"/>
      <c r="B328" s="474"/>
      <c r="C328" s="475"/>
      <c r="D328" s="455"/>
      <c r="E328" s="362"/>
      <c r="F328" s="455"/>
      <c r="G328" s="362"/>
      <c r="H328" s="362"/>
    </row>
    <row r="329" spans="1:8" ht="21" x14ac:dyDescent="0.35">
      <c r="A329" s="473"/>
      <c r="B329" s="474"/>
      <c r="C329" s="475"/>
      <c r="D329" s="455"/>
      <c r="E329" s="362"/>
      <c r="F329" s="455"/>
      <c r="G329" s="362"/>
      <c r="H329" s="362"/>
    </row>
    <row r="330" spans="1:8" ht="21" x14ac:dyDescent="0.35">
      <c r="A330" s="473"/>
      <c r="B330" s="474"/>
      <c r="C330" s="475"/>
      <c r="D330" s="455"/>
      <c r="E330" s="362"/>
      <c r="F330" s="455"/>
      <c r="G330" s="362"/>
      <c r="H330" s="362"/>
    </row>
    <row r="331" spans="1:8" ht="21" x14ac:dyDescent="0.35">
      <c r="A331" s="473"/>
      <c r="B331" s="474"/>
      <c r="C331" s="475"/>
      <c r="D331" s="455"/>
      <c r="E331" s="362"/>
      <c r="F331" s="455"/>
      <c r="G331" s="362"/>
      <c r="H331" s="362"/>
    </row>
    <row r="332" spans="1:8" ht="21" x14ac:dyDescent="0.35">
      <c r="A332" s="473"/>
      <c r="B332" s="474"/>
      <c r="C332" s="475"/>
      <c r="D332" s="455"/>
      <c r="E332" s="362"/>
      <c r="F332" s="455"/>
      <c r="G332" s="362"/>
      <c r="H332" s="362"/>
    </row>
    <row r="333" spans="1:8" ht="21" x14ac:dyDescent="0.35">
      <c r="A333" s="473"/>
      <c r="B333" s="474"/>
      <c r="C333" s="475"/>
      <c r="D333" s="455"/>
      <c r="E333" s="362"/>
      <c r="F333" s="455"/>
      <c r="G333" s="362"/>
      <c r="H333" s="362"/>
    </row>
    <row r="334" spans="1:8" ht="21" x14ac:dyDescent="0.35">
      <c r="A334" s="473"/>
      <c r="B334" s="474"/>
      <c r="C334" s="475"/>
      <c r="D334" s="455"/>
      <c r="E334" s="362"/>
      <c r="F334" s="455"/>
      <c r="G334" s="362"/>
      <c r="H334" s="362"/>
    </row>
    <row r="335" spans="1:8" ht="21" x14ac:dyDescent="0.35">
      <c r="A335" s="473"/>
      <c r="B335" s="474"/>
      <c r="C335" s="475"/>
      <c r="D335" s="455"/>
      <c r="E335" s="362"/>
      <c r="F335" s="455"/>
      <c r="G335" s="362"/>
      <c r="H335" s="362"/>
    </row>
    <row r="336" spans="1:8" ht="21" x14ac:dyDescent="0.35">
      <c r="H336" s="438" t="s">
        <v>125</v>
      </c>
    </row>
    <row r="337" spans="1:8" ht="22.5" customHeight="1" x14ac:dyDescent="0.3"/>
    <row r="338" spans="1:8" ht="21" x14ac:dyDescent="0.35">
      <c r="A338" s="361" t="s">
        <v>189</v>
      </c>
      <c r="B338" s="361"/>
      <c r="C338" s="277"/>
      <c r="D338" s="277"/>
      <c r="E338" s="277"/>
      <c r="F338" s="277"/>
      <c r="G338" s="277"/>
      <c r="H338" s="361"/>
    </row>
    <row r="339" spans="1:8" x14ac:dyDescent="0.3">
      <c r="A339" s="1293" t="s">
        <v>30</v>
      </c>
      <c r="B339" s="1293" t="s">
        <v>64</v>
      </c>
      <c r="C339" s="439" t="s">
        <v>412</v>
      </c>
      <c r="D339" s="1295" t="s">
        <v>413</v>
      </c>
      <c r="E339" s="1296"/>
      <c r="F339" s="1296"/>
      <c r="G339" s="1297"/>
      <c r="H339" s="1293" t="s">
        <v>67</v>
      </c>
    </row>
    <row r="340" spans="1:8" ht="28.5" customHeight="1" x14ac:dyDescent="0.3">
      <c r="A340" s="1294"/>
      <c r="B340" s="1294"/>
      <c r="C340" s="440" t="s">
        <v>29</v>
      </c>
      <c r="D340" s="441" t="s">
        <v>38</v>
      </c>
      <c r="E340" s="441" t="s">
        <v>39</v>
      </c>
      <c r="F340" s="441" t="s">
        <v>40</v>
      </c>
      <c r="G340" s="441" t="s">
        <v>41</v>
      </c>
      <c r="H340" s="1294"/>
    </row>
    <row r="341" spans="1:8" ht="36" customHeight="1" x14ac:dyDescent="0.35">
      <c r="A341" s="461" t="s">
        <v>2002</v>
      </c>
      <c r="B341" s="274" t="s">
        <v>1392</v>
      </c>
      <c r="C341" s="476" t="s">
        <v>1429</v>
      </c>
      <c r="D341" s="444"/>
      <c r="E341" s="270"/>
      <c r="F341" s="270"/>
      <c r="G341" s="444" t="s">
        <v>532</v>
      </c>
      <c r="H341" s="1298" t="s">
        <v>1893</v>
      </c>
    </row>
    <row r="342" spans="1:8" ht="21" x14ac:dyDescent="0.35">
      <c r="A342" s="274" t="s">
        <v>2003</v>
      </c>
      <c r="B342" s="274" t="s">
        <v>1392</v>
      </c>
      <c r="C342" s="462" t="s">
        <v>1429</v>
      </c>
      <c r="D342" s="445"/>
      <c r="E342" s="271"/>
      <c r="F342" s="271"/>
      <c r="G342" s="445" t="s">
        <v>532</v>
      </c>
      <c r="H342" s="1299"/>
    </row>
    <row r="343" spans="1:8" ht="21" x14ac:dyDescent="0.35">
      <c r="A343" s="274" t="s">
        <v>2004</v>
      </c>
      <c r="B343" s="274" t="s">
        <v>1392</v>
      </c>
      <c r="C343" s="462" t="s">
        <v>1429</v>
      </c>
      <c r="D343" s="445"/>
      <c r="E343" s="271"/>
      <c r="F343" s="445" t="s">
        <v>532</v>
      </c>
      <c r="G343" s="271"/>
      <c r="H343" s="276"/>
    </row>
    <row r="344" spans="1:8" ht="21" x14ac:dyDescent="0.35">
      <c r="A344" s="457" t="s">
        <v>2005</v>
      </c>
      <c r="B344" s="274" t="s">
        <v>1392</v>
      </c>
      <c r="C344" s="462" t="s">
        <v>1429</v>
      </c>
      <c r="D344" s="449"/>
      <c r="E344" s="276"/>
      <c r="F344" s="276"/>
      <c r="G344" s="449" t="s">
        <v>532</v>
      </c>
      <c r="H344" s="276"/>
    </row>
    <row r="345" spans="1:8" ht="21" x14ac:dyDescent="0.35">
      <c r="A345" s="457" t="s">
        <v>2006</v>
      </c>
      <c r="B345" s="274" t="s">
        <v>1392</v>
      </c>
      <c r="C345" s="462" t="s">
        <v>1429</v>
      </c>
      <c r="D345" s="449"/>
      <c r="E345" s="276"/>
      <c r="F345" s="276"/>
      <c r="G345" s="449" t="s">
        <v>532</v>
      </c>
      <c r="H345" s="276"/>
    </row>
    <row r="346" spans="1:8" ht="21" x14ac:dyDescent="0.35">
      <c r="A346" s="460" t="s">
        <v>2189</v>
      </c>
      <c r="B346" s="274" t="s">
        <v>1430</v>
      </c>
      <c r="C346" s="462" t="s">
        <v>1429</v>
      </c>
      <c r="D346" s="449"/>
      <c r="E346" s="276"/>
      <c r="F346" s="276"/>
      <c r="G346" s="449" t="s">
        <v>532</v>
      </c>
      <c r="H346" s="271"/>
    </row>
    <row r="347" spans="1:8" ht="21" x14ac:dyDescent="0.35">
      <c r="A347" s="457" t="s">
        <v>2190</v>
      </c>
      <c r="B347" s="467" t="s">
        <v>1393</v>
      </c>
      <c r="C347" s="462" t="s">
        <v>1429</v>
      </c>
      <c r="D347" s="449" t="s">
        <v>532</v>
      </c>
      <c r="E347" s="276"/>
      <c r="F347" s="276"/>
      <c r="G347" s="276"/>
      <c r="H347" s="276"/>
    </row>
    <row r="348" spans="1:8" ht="38.25" x14ac:dyDescent="0.35">
      <c r="A348" s="464" t="s">
        <v>2191</v>
      </c>
      <c r="B348" s="467" t="s">
        <v>1701</v>
      </c>
      <c r="C348" s="462" t="s">
        <v>1429</v>
      </c>
      <c r="D348" s="449" t="s">
        <v>532</v>
      </c>
      <c r="E348" s="276"/>
      <c r="F348" s="276"/>
      <c r="G348" s="276"/>
      <c r="H348" s="276"/>
    </row>
    <row r="349" spans="1:8" ht="21" x14ac:dyDescent="0.35">
      <c r="A349" s="460" t="s">
        <v>2192</v>
      </c>
      <c r="B349" s="467" t="s">
        <v>1701</v>
      </c>
      <c r="C349" s="462" t="s">
        <v>1429</v>
      </c>
      <c r="D349" s="449"/>
      <c r="E349" s="449" t="s">
        <v>532</v>
      </c>
      <c r="F349" s="276"/>
      <c r="G349" s="276"/>
      <c r="H349" s="271"/>
    </row>
    <row r="350" spans="1:8" ht="38.25" x14ac:dyDescent="0.35">
      <c r="A350" s="461" t="s">
        <v>2193</v>
      </c>
      <c r="B350" s="274" t="s">
        <v>1394</v>
      </c>
      <c r="C350" s="462" t="s">
        <v>1429</v>
      </c>
      <c r="D350" s="449"/>
      <c r="E350" s="449" t="s">
        <v>532</v>
      </c>
      <c r="F350" s="276"/>
      <c r="G350" s="276"/>
      <c r="H350" s="271"/>
    </row>
    <row r="351" spans="1:8" ht="38.25" x14ac:dyDescent="0.35">
      <c r="A351" s="461" t="s">
        <v>2194</v>
      </c>
      <c r="B351" s="274" t="s">
        <v>1394</v>
      </c>
      <c r="C351" s="462" t="s">
        <v>1429</v>
      </c>
      <c r="D351" s="449"/>
      <c r="E351" s="449" t="s">
        <v>532</v>
      </c>
      <c r="F351" s="276"/>
      <c r="G351" s="276"/>
      <c r="H351" s="271"/>
    </row>
    <row r="352" spans="1:8" ht="38.25" x14ac:dyDescent="0.35">
      <c r="A352" s="461" t="s">
        <v>2195</v>
      </c>
      <c r="B352" s="274" t="s">
        <v>1394</v>
      </c>
      <c r="C352" s="462" t="s">
        <v>1429</v>
      </c>
      <c r="D352" s="449" t="s">
        <v>532</v>
      </c>
      <c r="E352" s="449" t="s">
        <v>532</v>
      </c>
      <c r="F352" s="276"/>
      <c r="G352" s="276"/>
      <c r="H352" s="271"/>
    </row>
    <row r="353" spans="1:8" ht="21" x14ac:dyDescent="0.35">
      <c r="A353" s="457" t="s">
        <v>2196</v>
      </c>
      <c r="B353" s="467" t="s">
        <v>1431</v>
      </c>
      <c r="C353" s="462" t="s">
        <v>1429</v>
      </c>
      <c r="D353" s="449"/>
      <c r="E353" s="276"/>
      <c r="F353" s="276"/>
      <c r="G353" s="449" t="s">
        <v>532</v>
      </c>
      <c r="H353" s="276"/>
    </row>
    <row r="354" spans="1:8" ht="38.25" x14ac:dyDescent="0.35">
      <c r="A354" s="464" t="s">
        <v>2197</v>
      </c>
      <c r="B354" s="467" t="s">
        <v>1431</v>
      </c>
      <c r="C354" s="462" t="s">
        <v>1429</v>
      </c>
      <c r="D354" s="449"/>
      <c r="E354" s="276"/>
      <c r="F354" s="276"/>
      <c r="G354" s="449" t="s">
        <v>532</v>
      </c>
      <c r="H354" s="276"/>
    </row>
    <row r="355" spans="1:8" ht="21" x14ac:dyDescent="0.35">
      <c r="A355" s="274" t="s">
        <v>2198</v>
      </c>
      <c r="B355" s="458" t="s">
        <v>1433</v>
      </c>
      <c r="C355" s="462" t="s">
        <v>1429</v>
      </c>
      <c r="D355" s="449"/>
      <c r="E355" s="276"/>
      <c r="F355" s="449" t="s">
        <v>532</v>
      </c>
      <c r="G355" s="276"/>
      <c r="H355" s="271"/>
    </row>
    <row r="356" spans="1:8" ht="21" x14ac:dyDescent="0.35">
      <c r="A356" s="274" t="s">
        <v>2199</v>
      </c>
      <c r="B356" s="458" t="s">
        <v>1433</v>
      </c>
      <c r="C356" s="462" t="s">
        <v>1429</v>
      </c>
      <c r="D356" s="449"/>
      <c r="E356" s="276"/>
      <c r="F356" s="449" t="s">
        <v>532</v>
      </c>
      <c r="G356" s="276"/>
      <c r="H356" s="271"/>
    </row>
    <row r="357" spans="1:8" ht="21" x14ac:dyDescent="0.35">
      <c r="A357" s="274" t="s">
        <v>2200</v>
      </c>
      <c r="B357" s="458" t="s">
        <v>1433</v>
      </c>
      <c r="C357" s="462" t="s">
        <v>1429</v>
      </c>
      <c r="D357" s="449"/>
      <c r="E357" s="276"/>
      <c r="F357" s="276"/>
      <c r="G357" s="449" t="s">
        <v>532</v>
      </c>
      <c r="H357" s="271"/>
    </row>
    <row r="358" spans="1:8" ht="21" x14ac:dyDescent="0.35">
      <c r="A358" s="457" t="s">
        <v>2201</v>
      </c>
      <c r="B358" s="458" t="s">
        <v>1433</v>
      </c>
      <c r="C358" s="462" t="s">
        <v>1429</v>
      </c>
      <c r="D358" s="449"/>
      <c r="E358" s="449" t="s">
        <v>532</v>
      </c>
      <c r="F358" s="276"/>
      <c r="G358" s="276"/>
      <c r="H358" s="276"/>
    </row>
    <row r="359" spans="1:8" ht="21" x14ac:dyDescent="0.35">
      <c r="A359" s="457" t="s">
        <v>2202</v>
      </c>
      <c r="B359" s="458" t="s">
        <v>1149</v>
      </c>
      <c r="C359" s="462" t="s">
        <v>1429</v>
      </c>
      <c r="D359" s="449" t="s">
        <v>532</v>
      </c>
      <c r="E359" s="449" t="s">
        <v>532</v>
      </c>
      <c r="F359" s="449" t="s">
        <v>532</v>
      </c>
      <c r="G359" s="449" t="s">
        <v>532</v>
      </c>
      <c r="H359" s="276"/>
    </row>
    <row r="360" spans="1:8" ht="21" x14ac:dyDescent="0.35">
      <c r="A360" s="470" t="s">
        <v>2203</v>
      </c>
      <c r="B360" s="457" t="s">
        <v>1223</v>
      </c>
      <c r="C360" s="462" t="s">
        <v>1492</v>
      </c>
      <c r="D360" s="452"/>
      <c r="E360" s="449" t="s">
        <v>532</v>
      </c>
      <c r="F360" s="449" t="s">
        <v>532</v>
      </c>
      <c r="G360" s="452"/>
      <c r="H360" s="315"/>
    </row>
    <row r="361" spans="1:8" ht="21" x14ac:dyDescent="0.35">
      <c r="A361" s="477" t="s">
        <v>2204</v>
      </c>
      <c r="B361" s="467" t="s">
        <v>1223</v>
      </c>
      <c r="C361" s="462" t="s">
        <v>1492</v>
      </c>
      <c r="D361" s="452"/>
      <c r="E361" s="449" t="s">
        <v>532</v>
      </c>
      <c r="F361" s="449" t="s">
        <v>532</v>
      </c>
      <c r="G361" s="452"/>
      <c r="H361" s="315"/>
    </row>
    <row r="362" spans="1:8" ht="21" x14ac:dyDescent="0.35">
      <c r="A362" s="477" t="s">
        <v>2205</v>
      </c>
      <c r="B362" s="478" t="s">
        <v>1432</v>
      </c>
      <c r="C362" s="462" t="s">
        <v>1429</v>
      </c>
      <c r="D362" s="452" t="s">
        <v>532</v>
      </c>
      <c r="E362" s="452"/>
      <c r="F362" s="452"/>
      <c r="G362" s="452"/>
      <c r="H362" s="315"/>
    </row>
    <row r="363" spans="1:8" ht="23.25" customHeight="1" x14ac:dyDescent="0.35">
      <c r="A363" s="479" t="s">
        <v>2206</v>
      </c>
      <c r="B363" s="480" t="s">
        <v>1447</v>
      </c>
      <c r="C363" s="481" t="s">
        <v>1429</v>
      </c>
      <c r="D363" s="452" t="s">
        <v>431</v>
      </c>
      <c r="E363" s="452" t="s">
        <v>532</v>
      </c>
      <c r="F363" s="315"/>
      <c r="G363" s="315"/>
      <c r="H363" s="315"/>
    </row>
    <row r="364" spans="1:8" ht="21" x14ac:dyDescent="0.35">
      <c r="A364" s="482" t="s">
        <v>2207</v>
      </c>
      <c r="B364" s="483" t="s">
        <v>1432</v>
      </c>
      <c r="C364" s="472" t="s">
        <v>1429</v>
      </c>
      <c r="D364" s="454" t="s">
        <v>532</v>
      </c>
      <c r="E364" s="454"/>
      <c r="F364" s="454"/>
      <c r="G364" s="454"/>
      <c r="H364" s="453"/>
    </row>
    <row r="365" spans="1:8" ht="21" x14ac:dyDescent="0.35">
      <c r="A365" s="473"/>
      <c r="B365" s="474"/>
      <c r="C365" s="475"/>
      <c r="D365" s="455"/>
      <c r="E365" s="362"/>
      <c r="F365" s="362"/>
      <c r="G365" s="362"/>
      <c r="H365" s="362"/>
    </row>
    <row r="366" spans="1:8" ht="21" x14ac:dyDescent="0.35">
      <c r="A366" s="473"/>
      <c r="B366" s="474"/>
      <c r="C366" s="475"/>
      <c r="D366" s="455"/>
      <c r="E366" s="362"/>
      <c r="F366" s="362"/>
      <c r="G366" s="362"/>
      <c r="H366" s="362"/>
    </row>
    <row r="367" spans="1:8" ht="21" x14ac:dyDescent="0.35">
      <c r="A367" s="473"/>
      <c r="B367" s="474"/>
      <c r="C367" s="475"/>
      <c r="D367" s="455"/>
      <c r="E367" s="362"/>
      <c r="F367" s="362"/>
      <c r="G367" s="362"/>
      <c r="H367" s="362"/>
    </row>
    <row r="368" spans="1:8" ht="21" x14ac:dyDescent="0.35">
      <c r="A368" s="473"/>
      <c r="B368" s="474"/>
      <c r="C368" s="475"/>
      <c r="D368" s="455"/>
      <c r="E368" s="362"/>
      <c r="F368" s="362"/>
      <c r="G368" s="362"/>
      <c r="H368" s="362"/>
    </row>
    <row r="369" spans="1:8" ht="21" x14ac:dyDescent="0.35">
      <c r="A369" s="473"/>
      <c r="B369" s="474"/>
      <c r="C369" s="475"/>
      <c r="D369" s="455"/>
      <c r="E369" s="362"/>
      <c r="F369" s="362"/>
      <c r="G369" s="362"/>
      <c r="H369" s="362"/>
    </row>
    <row r="370" spans="1:8" ht="21" x14ac:dyDescent="0.35">
      <c r="A370" s="473"/>
      <c r="B370" s="474"/>
      <c r="C370" s="475"/>
      <c r="D370" s="455"/>
      <c r="E370" s="362"/>
      <c r="F370" s="362"/>
      <c r="G370" s="362"/>
      <c r="H370" s="362"/>
    </row>
    <row r="371" spans="1:8" ht="21" x14ac:dyDescent="0.35">
      <c r="A371" s="473"/>
      <c r="B371" s="474"/>
      <c r="C371" s="475"/>
      <c r="D371" s="455"/>
      <c r="E371" s="362"/>
      <c r="F371" s="362"/>
      <c r="G371" s="362"/>
      <c r="H371" s="362"/>
    </row>
    <row r="372" spans="1:8" ht="21" x14ac:dyDescent="0.35">
      <c r="A372" s="473"/>
      <c r="B372" s="474"/>
      <c r="C372" s="475"/>
      <c r="D372" s="455"/>
      <c r="E372" s="362"/>
      <c r="F372" s="362"/>
      <c r="G372" s="362"/>
      <c r="H372" s="362"/>
    </row>
    <row r="373" spans="1:8" ht="21" x14ac:dyDescent="0.35">
      <c r="A373" s="473"/>
      <c r="B373" s="474"/>
      <c r="C373" s="475"/>
      <c r="D373" s="455"/>
      <c r="E373" s="362"/>
      <c r="F373" s="362"/>
      <c r="G373" s="362"/>
      <c r="H373" s="362"/>
    </row>
    <row r="374" spans="1:8" ht="21" x14ac:dyDescent="0.35">
      <c r="A374" s="473"/>
      <c r="B374" s="474"/>
      <c r="C374" s="475"/>
      <c r="D374" s="455"/>
      <c r="E374" s="362"/>
      <c r="F374" s="362"/>
      <c r="G374" s="362"/>
      <c r="H374" s="362"/>
    </row>
    <row r="375" spans="1:8" ht="21" x14ac:dyDescent="0.35">
      <c r="A375" s="473"/>
      <c r="B375" s="474"/>
      <c r="C375" s="475"/>
      <c r="D375" s="455"/>
      <c r="E375" s="362"/>
      <c r="F375" s="362"/>
      <c r="G375" s="362"/>
      <c r="H375" s="362"/>
    </row>
    <row r="376" spans="1:8" ht="21" x14ac:dyDescent="0.35">
      <c r="H376" s="438" t="s">
        <v>125</v>
      </c>
    </row>
    <row r="378" spans="1:8" ht="21" x14ac:dyDescent="0.35">
      <c r="A378" s="361" t="s">
        <v>189</v>
      </c>
      <c r="B378" s="361"/>
      <c r="C378" s="277"/>
      <c r="D378" s="277"/>
      <c r="E378" s="277"/>
      <c r="F378" s="277"/>
      <c r="G378" s="277"/>
      <c r="H378" s="361"/>
    </row>
    <row r="379" spans="1:8" x14ac:dyDescent="0.3">
      <c r="A379" s="1293" t="s">
        <v>30</v>
      </c>
      <c r="B379" s="1293" t="s">
        <v>64</v>
      </c>
      <c r="C379" s="439" t="s">
        <v>412</v>
      </c>
      <c r="D379" s="1295" t="s">
        <v>413</v>
      </c>
      <c r="E379" s="1296"/>
      <c r="F379" s="1296"/>
      <c r="G379" s="1297"/>
      <c r="H379" s="1293" t="s">
        <v>67</v>
      </c>
    </row>
    <row r="380" spans="1:8" ht="37.5" x14ac:dyDescent="0.3">
      <c r="A380" s="1294"/>
      <c r="B380" s="1294"/>
      <c r="C380" s="440" t="s">
        <v>29</v>
      </c>
      <c r="D380" s="441" t="s">
        <v>38</v>
      </c>
      <c r="E380" s="441" t="s">
        <v>39</v>
      </c>
      <c r="F380" s="441" t="s">
        <v>40</v>
      </c>
      <c r="G380" s="441" t="s">
        <v>41</v>
      </c>
      <c r="H380" s="1294"/>
    </row>
    <row r="381" spans="1:8" ht="21" x14ac:dyDescent="0.35">
      <c r="A381" s="443" t="s">
        <v>1296</v>
      </c>
      <c r="B381" s="274"/>
      <c r="C381" s="444"/>
      <c r="D381" s="444"/>
      <c r="E381" s="270"/>
      <c r="F381" s="270"/>
      <c r="G381" s="270"/>
      <c r="H381" s="271"/>
    </row>
    <row r="382" spans="1:8" ht="21" x14ac:dyDescent="0.35">
      <c r="A382" s="271" t="s">
        <v>1434</v>
      </c>
      <c r="B382" s="456" t="s">
        <v>1149</v>
      </c>
      <c r="C382" s="456" t="s">
        <v>1399</v>
      </c>
      <c r="D382" s="445"/>
      <c r="E382" s="445" t="s">
        <v>532</v>
      </c>
      <c r="F382" s="271"/>
      <c r="G382" s="271"/>
      <c r="H382" s="1298" t="s">
        <v>1678</v>
      </c>
    </row>
    <row r="383" spans="1:8" ht="21" x14ac:dyDescent="0.35">
      <c r="A383" s="443"/>
      <c r="B383" s="443"/>
      <c r="C383" s="445"/>
      <c r="D383" s="445"/>
      <c r="E383" s="271"/>
      <c r="F383" s="271"/>
      <c r="G383" s="271"/>
      <c r="H383" s="1307"/>
    </row>
    <row r="384" spans="1:8" ht="21" x14ac:dyDescent="0.35">
      <c r="A384" s="448" t="s">
        <v>431</v>
      </c>
      <c r="B384" s="448"/>
      <c r="C384" s="449"/>
      <c r="D384" s="449"/>
      <c r="E384" s="276"/>
      <c r="F384" s="276"/>
      <c r="G384" s="276"/>
      <c r="H384" s="276" t="s">
        <v>1986</v>
      </c>
    </row>
    <row r="385" spans="1:8" ht="21" x14ac:dyDescent="0.35">
      <c r="A385" s="448" t="s">
        <v>431</v>
      </c>
      <c r="B385" s="448"/>
      <c r="C385" s="449"/>
      <c r="D385" s="449"/>
      <c r="E385" s="276"/>
      <c r="F385" s="276"/>
      <c r="G385" s="276"/>
      <c r="H385" s="276"/>
    </row>
    <row r="386" spans="1:8" ht="21" x14ac:dyDescent="0.35">
      <c r="A386" s="450" t="s">
        <v>431</v>
      </c>
      <c r="B386" s="450"/>
      <c r="C386" s="449"/>
      <c r="D386" s="449"/>
      <c r="E386" s="276"/>
      <c r="F386" s="276"/>
      <c r="G386" s="276"/>
      <c r="H386" s="271"/>
    </row>
    <row r="387" spans="1:8" ht="21" x14ac:dyDescent="0.35">
      <c r="A387" s="450" t="s">
        <v>42</v>
      </c>
      <c r="B387" s="443"/>
      <c r="C387" s="449"/>
      <c r="D387" s="449"/>
      <c r="E387" s="276"/>
      <c r="F387" s="276"/>
      <c r="G387" s="276"/>
      <c r="H387" s="271"/>
    </row>
    <row r="388" spans="1:8" ht="21" x14ac:dyDescent="0.35">
      <c r="A388" s="450" t="s">
        <v>431</v>
      </c>
      <c r="B388" s="271"/>
      <c r="C388" s="449"/>
      <c r="D388" s="449"/>
      <c r="E388" s="276"/>
      <c r="F388" s="276"/>
      <c r="G388" s="276"/>
      <c r="H388" s="271"/>
    </row>
    <row r="389" spans="1:8" ht="21" x14ac:dyDescent="0.35">
      <c r="A389" s="450" t="s">
        <v>431</v>
      </c>
      <c r="B389" s="443"/>
      <c r="C389" s="449"/>
      <c r="D389" s="449"/>
      <c r="E389" s="276"/>
      <c r="F389" s="276"/>
      <c r="G389" s="276"/>
      <c r="H389" s="271"/>
    </row>
    <row r="390" spans="1:8" ht="21" x14ac:dyDescent="0.35">
      <c r="A390" s="448"/>
      <c r="B390" s="448"/>
      <c r="C390" s="449"/>
      <c r="D390" s="449"/>
      <c r="E390" s="276"/>
      <c r="F390" s="276"/>
      <c r="G390" s="276"/>
      <c r="H390" s="276"/>
    </row>
    <row r="391" spans="1:8" ht="21" x14ac:dyDescent="0.35">
      <c r="A391" s="448"/>
      <c r="B391" s="448"/>
      <c r="C391" s="449"/>
      <c r="D391" s="449"/>
      <c r="E391" s="276"/>
      <c r="F391" s="276"/>
      <c r="G391" s="276"/>
      <c r="H391" s="276"/>
    </row>
    <row r="392" spans="1:8" ht="21" x14ac:dyDescent="0.35">
      <c r="A392" s="450"/>
      <c r="B392" s="450"/>
      <c r="C392" s="449"/>
      <c r="D392" s="449"/>
      <c r="E392" s="276"/>
      <c r="F392" s="276"/>
      <c r="G392" s="276"/>
      <c r="H392" s="271"/>
    </row>
    <row r="393" spans="1:8" ht="21" x14ac:dyDescent="0.35">
      <c r="A393" s="443"/>
      <c r="B393" s="443"/>
      <c r="C393" s="449"/>
      <c r="D393" s="449"/>
      <c r="E393" s="276"/>
      <c r="F393" s="276"/>
      <c r="G393" s="276"/>
      <c r="H393" s="271"/>
    </row>
    <row r="394" spans="1:8" ht="21" x14ac:dyDescent="0.35">
      <c r="A394" s="271"/>
      <c r="B394" s="271"/>
      <c r="C394" s="449"/>
      <c r="D394" s="449"/>
      <c r="E394" s="276"/>
      <c r="F394" s="276"/>
      <c r="G394" s="276"/>
      <c r="H394" s="271"/>
    </row>
    <row r="395" spans="1:8" ht="21" x14ac:dyDescent="0.35">
      <c r="A395" s="443"/>
      <c r="B395" s="443"/>
      <c r="C395" s="449"/>
      <c r="D395" s="449"/>
      <c r="E395" s="276"/>
      <c r="F395" s="276"/>
      <c r="G395" s="276"/>
      <c r="H395" s="271"/>
    </row>
    <row r="396" spans="1:8" ht="21" x14ac:dyDescent="0.35">
      <c r="A396" s="448"/>
      <c r="B396" s="448"/>
      <c r="C396" s="449"/>
      <c r="D396" s="449"/>
      <c r="E396" s="276"/>
      <c r="F396" s="276"/>
      <c r="G396" s="276"/>
      <c r="H396" s="276"/>
    </row>
    <row r="397" spans="1:8" ht="21" x14ac:dyDescent="0.35">
      <c r="A397" s="448"/>
      <c r="B397" s="448"/>
      <c r="C397" s="449"/>
      <c r="D397" s="449"/>
      <c r="E397" s="276"/>
      <c r="F397" s="276"/>
      <c r="G397" s="276"/>
      <c r="H397" s="276"/>
    </row>
    <row r="398" spans="1:8" ht="21" x14ac:dyDescent="0.35">
      <c r="A398" s="450"/>
      <c r="B398" s="450"/>
      <c r="C398" s="449"/>
      <c r="D398" s="449"/>
      <c r="E398" s="276"/>
      <c r="F398" s="276"/>
      <c r="G398" s="276"/>
      <c r="H398" s="271"/>
    </row>
    <row r="399" spans="1:8" ht="21" x14ac:dyDescent="0.35">
      <c r="A399" s="443"/>
      <c r="B399" s="443"/>
      <c r="C399" s="449"/>
      <c r="D399" s="449"/>
      <c r="E399" s="276"/>
      <c r="F399" s="276"/>
      <c r="G399" s="276"/>
      <c r="H399" s="271"/>
    </row>
    <row r="400" spans="1:8" ht="21" x14ac:dyDescent="0.35">
      <c r="A400" s="443"/>
      <c r="B400" s="443"/>
      <c r="C400" s="449"/>
      <c r="D400" s="449"/>
      <c r="E400" s="276"/>
      <c r="F400" s="276"/>
      <c r="G400" s="276"/>
      <c r="H400" s="271"/>
    </row>
    <row r="401" spans="1:8" ht="21" x14ac:dyDescent="0.35">
      <c r="A401" s="443"/>
      <c r="B401" s="443"/>
      <c r="C401" s="449"/>
      <c r="D401" s="449"/>
      <c r="E401" s="276"/>
      <c r="F401" s="276"/>
      <c r="G401" s="276"/>
      <c r="H401" s="271"/>
    </row>
    <row r="402" spans="1:8" ht="21" x14ac:dyDescent="0.35">
      <c r="A402" s="448"/>
      <c r="B402" s="448"/>
      <c r="C402" s="449"/>
      <c r="D402" s="449"/>
      <c r="E402" s="276"/>
      <c r="F402" s="276"/>
      <c r="G402" s="276"/>
      <c r="H402" s="276"/>
    </row>
    <row r="403" spans="1:8" ht="21" x14ac:dyDescent="0.35">
      <c r="A403" s="448"/>
      <c r="B403" s="448"/>
      <c r="C403" s="449"/>
      <c r="D403" s="449"/>
      <c r="E403" s="276"/>
      <c r="F403" s="276"/>
      <c r="G403" s="276"/>
      <c r="H403" s="276"/>
    </row>
    <row r="404" spans="1:8" ht="21" x14ac:dyDescent="0.35">
      <c r="A404" s="451"/>
      <c r="B404" s="451"/>
      <c r="C404" s="452"/>
      <c r="D404" s="452"/>
      <c r="E404" s="315"/>
      <c r="F404" s="315"/>
      <c r="G404" s="315"/>
      <c r="H404" s="315"/>
    </row>
    <row r="405" spans="1:8" ht="21" x14ac:dyDescent="0.35">
      <c r="A405" s="453"/>
      <c r="B405" s="453"/>
      <c r="C405" s="454"/>
      <c r="D405" s="454"/>
      <c r="E405" s="453"/>
      <c r="F405" s="453"/>
      <c r="G405" s="453"/>
      <c r="H405" s="453"/>
    </row>
    <row r="406" spans="1:8" ht="21" x14ac:dyDescent="0.35">
      <c r="A406" s="362"/>
      <c r="B406" s="362"/>
      <c r="C406" s="455"/>
      <c r="D406" s="455"/>
      <c r="E406" s="362"/>
      <c r="F406" s="362"/>
      <c r="G406" s="362"/>
      <c r="H406" s="362"/>
    </row>
    <row r="407" spans="1:8" ht="21" x14ac:dyDescent="0.35">
      <c r="A407" s="362"/>
      <c r="B407" s="362"/>
      <c r="C407" s="455"/>
      <c r="D407" s="455"/>
      <c r="E407" s="362"/>
      <c r="F407" s="362"/>
      <c r="G407" s="362"/>
      <c r="H407" s="362"/>
    </row>
    <row r="408" spans="1:8" ht="21" x14ac:dyDescent="0.35">
      <c r="A408" s="362"/>
      <c r="B408" s="362"/>
      <c r="C408" s="455"/>
      <c r="D408" s="455"/>
      <c r="E408" s="362"/>
      <c r="F408" s="362"/>
      <c r="G408" s="362"/>
      <c r="H408" s="362"/>
    </row>
    <row r="409" spans="1:8" ht="21" x14ac:dyDescent="0.35">
      <c r="A409" s="362"/>
      <c r="B409" s="362"/>
      <c r="C409" s="455"/>
      <c r="D409" s="455"/>
      <c r="E409" s="362"/>
      <c r="F409" s="362"/>
      <c r="G409" s="362"/>
      <c r="H409" s="362"/>
    </row>
    <row r="410" spans="1:8" ht="21" x14ac:dyDescent="0.35">
      <c r="A410" s="362"/>
      <c r="B410" s="362"/>
      <c r="C410" s="455"/>
      <c r="D410" s="455"/>
      <c r="E410" s="362"/>
      <c r="F410" s="362"/>
      <c r="G410" s="362"/>
      <c r="H410" s="362"/>
    </row>
    <row r="411" spans="1:8" ht="21" x14ac:dyDescent="0.35">
      <c r="A411" s="362"/>
      <c r="B411" s="362"/>
      <c r="C411" s="455"/>
      <c r="D411" s="455"/>
      <c r="E411" s="362"/>
      <c r="F411" s="362"/>
      <c r="G411" s="362"/>
      <c r="H411" s="362"/>
    </row>
    <row r="412" spans="1:8" ht="21" x14ac:dyDescent="0.35">
      <c r="A412" s="362"/>
      <c r="B412" s="362"/>
      <c r="C412" s="455"/>
      <c r="D412" s="455"/>
      <c r="E412" s="362"/>
      <c r="F412" s="362"/>
      <c r="G412" s="362"/>
      <c r="H412" s="362"/>
    </row>
    <row r="413" spans="1:8" ht="21" x14ac:dyDescent="0.35">
      <c r="A413" s="362"/>
      <c r="B413" s="362"/>
      <c r="C413" s="455"/>
      <c r="D413" s="455"/>
      <c r="E413" s="362"/>
      <c r="F413" s="362"/>
      <c r="G413" s="362"/>
      <c r="H413" s="362"/>
    </row>
    <row r="414" spans="1:8" ht="21" x14ac:dyDescent="0.35">
      <c r="A414" s="362"/>
      <c r="B414" s="362"/>
      <c r="C414" s="455"/>
      <c r="D414" s="455"/>
      <c r="E414" s="362"/>
      <c r="F414" s="362"/>
      <c r="G414" s="362"/>
      <c r="H414" s="362"/>
    </row>
    <row r="415" spans="1:8" ht="21" x14ac:dyDescent="0.35">
      <c r="A415" s="362"/>
      <c r="B415" s="362"/>
      <c r="C415" s="455"/>
      <c r="D415" s="455"/>
      <c r="E415" s="362"/>
      <c r="F415" s="362"/>
      <c r="G415" s="362"/>
      <c r="H415" s="362"/>
    </row>
    <row r="416" spans="1:8" ht="21" x14ac:dyDescent="0.35">
      <c r="A416" s="362"/>
      <c r="B416" s="362"/>
      <c r="C416" s="455"/>
      <c r="D416" s="455"/>
      <c r="E416" s="362"/>
      <c r="F416" s="362"/>
      <c r="G416" s="362"/>
      <c r="H416" s="362"/>
    </row>
    <row r="417" spans="1:8" ht="21" x14ac:dyDescent="0.35">
      <c r="A417" s="362"/>
      <c r="B417" s="362"/>
      <c r="C417" s="455"/>
      <c r="D417" s="455"/>
      <c r="E417" s="362"/>
      <c r="F417" s="362"/>
      <c r="G417" s="362"/>
      <c r="H417" s="362"/>
    </row>
    <row r="418" spans="1:8" ht="21" x14ac:dyDescent="0.35">
      <c r="A418" s="362"/>
      <c r="B418" s="362"/>
      <c r="C418" s="455"/>
      <c r="D418" s="455"/>
      <c r="E418" s="362"/>
      <c r="F418" s="362"/>
      <c r="G418" s="362"/>
      <c r="H418" s="362"/>
    </row>
    <row r="419" spans="1:8" ht="21" x14ac:dyDescent="0.35">
      <c r="A419" s="362"/>
      <c r="B419" s="362"/>
      <c r="C419" s="455"/>
      <c r="D419" s="455"/>
      <c r="E419" s="362"/>
      <c r="F419" s="362"/>
      <c r="G419" s="362"/>
      <c r="H419" s="362"/>
    </row>
    <row r="420" spans="1:8" ht="21" x14ac:dyDescent="0.35">
      <c r="A420" s="362"/>
      <c r="B420" s="362"/>
      <c r="C420" s="455"/>
      <c r="D420" s="455"/>
      <c r="E420" s="362"/>
      <c r="F420" s="362"/>
      <c r="G420" s="362"/>
      <c r="H420" s="362"/>
    </row>
    <row r="421" spans="1:8" ht="21" x14ac:dyDescent="0.35">
      <c r="H421" s="438" t="s">
        <v>125</v>
      </c>
    </row>
    <row r="423" spans="1:8" ht="21" x14ac:dyDescent="0.35">
      <c r="A423" s="361" t="s">
        <v>189</v>
      </c>
      <c r="B423" s="361"/>
      <c r="C423" s="277"/>
      <c r="D423" s="277"/>
      <c r="E423" s="277"/>
      <c r="F423" s="277"/>
      <c r="G423" s="277"/>
      <c r="H423" s="361"/>
    </row>
    <row r="424" spans="1:8" x14ac:dyDescent="0.3">
      <c r="A424" s="1293" t="s">
        <v>30</v>
      </c>
      <c r="B424" s="1293" t="s">
        <v>64</v>
      </c>
      <c r="C424" s="439" t="s">
        <v>412</v>
      </c>
      <c r="D424" s="1295" t="s">
        <v>413</v>
      </c>
      <c r="E424" s="1296"/>
      <c r="F424" s="1296"/>
      <c r="G424" s="1297"/>
      <c r="H424" s="1293" t="s">
        <v>67</v>
      </c>
    </row>
    <row r="425" spans="1:8" ht="37.5" x14ac:dyDescent="0.3">
      <c r="A425" s="1294"/>
      <c r="B425" s="1294"/>
      <c r="C425" s="440" t="s">
        <v>29</v>
      </c>
      <c r="D425" s="441" t="s">
        <v>38</v>
      </c>
      <c r="E425" s="441" t="s">
        <v>39</v>
      </c>
      <c r="F425" s="441" t="s">
        <v>40</v>
      </c>
      <c r="G425" s="441" t="s">
        <v>41</v>
      </c>
      <c r="H425" s="1294"/>
    </row>
    <row r="426" spans="1:8" ht="21" x14ac:dyDescent="0.35">
      <c r="A426" s="443" t="s">
        <v>1296</v>
      </c>
      <c r="B426" s="271"/>
      <c r="C426" s="444"/>
      <c r="D426" s="444"/>
      <c r="E426" s="270"/>
      <c r="F426" s="270"/>
      <c r="G426" s="270"/>
      <c r="H426" s="271"/>
    </row>
    <row r="427" spans="1:8" ht="21" x14ac:dyDescent="0.35">
      <c r="A427" s="271" t="s">
        <v>1683</v>
      </c>
      <c r="B427" s="445" t="s">
        <v>1149</v>
      </c>
      <c r="C427" s="456" t="s">
        <v>1399</v>
      </c>
      <c r="D427" s="445" t="s">
        <v>532</v>
      </c>
      <c r="E427" s="445"/>
      <c r="F427" s="271"/>
      <c r="G427" s="271"/>
      <c r="H427" s="1298" t="s">
        <v>1988</v>
      </c>
    </row>
    <row r="428" spans="1:8" ht="21" x14ac:dyDescent="0.35">
      <c r="A428" s="271" t="s">
        <v>1524</v>
      </c>
      <c r="B428" s="445" t="s">
        <v>1149</v>
      </c>
      <c r="C428" s="456" t="s">
        <v>1399</v>
      </c>
      <c r="D428" s="445" t="s">
        <v>532</v>
      </c>
      <c r="E428" s="271"/>
      <c r="F428" s="271"/>
      <c r="G428" s="271"/>
      <c r="H428" s="1307"/>
    </row>
    <row r="429" spans="1:8" ht="21" x14ac:dyDescent="0.35">
      <c r="A429" s="448" t="s">
        <v>431</v>
      </c>
      <c r="B429" s="448"/>
      <c r="C429" s="449"/>
      <c r="D429" s="449"/>
      <c r="E429" s="276"/>
      <c r="F429" s="276"/>
      <c r="G429" s="276"/>
      <c r="H429" s="276"/>
    </row>
    <row r="430" spans="1:8" ht="21" x14ac:dyDescent="0.35">
      <c r="A430" s="448" t="s">
        <v>431</v>
      </c>
      <c r="B430" s="448"/>
      <c r="C430" s="449"/>
      <c r="D430" s="449"/>
      <c r="E430" s="276"/>
      <c r="F430" s="276"/>
      <c r="G430" s="276"/>
      <c r="H430" s="276"/>
    </row>
    <row r="431" spans="1:8" ht="21" x14ac:dyDescent="0.35">
      <c r="A431" s="450" t="s">
        <v>431</v>
      </c>
      <c r="B431" s="450"/>
      <c r="C431" s="449"/>
      <c r="D431" s="449"/>
      <c r="E431" s="276"/>
      <c r="F431" s="276"/>
      <c r="G431" s="276"/>
      <c r="H431" s="271"/>
    </row>
    <row r="432" spans="1:8" ht="21" x14ac:dyDescent="0.35">
      <c r="A432" s="450" t="s">
        <v>42</v>
      </c>
      <c r="B432" s="443"/>
      <c r="C432" s="449"/>
      <c r="D432" s="449"/>
      <c r="E432" s="276"/>
      <c r="F432" s="276"/>
      <c r="G432" s="276"/>
      <c r="H432" s="271"/>
    </row>
    <row r="433" spans="1:8" ht="21" x14ac:dyDescent="0.35">
      <c r="A433" s="450" t="s">
        <v>431</v>
      </c>
      <c r="B433" s="271"/>
      <c r="C433" s="449"/>
      <c r="D433" s="449"/>
      <c r="E433" s="276"/>
      <c r="F433" s="276"/>
      <c r="G433" s="276"/>
      <c r="H433" s="271"/>
    </row>
    <row r="434" spans="1:8" ht="21" x14ac:dyDescent="0.35">
      <c r="A434" s="450" t="s">
        <v>431</v>
      </c>
      <c r="B434" s="443"/>
      <c r="C434" s="449"/>
      <c r="D434" s="449"/>
      <c r="E434" s="276"/>
      <c r="F434" s="276"/>
      <c r="G434" s="276"/>
      <c r="H434" s="271"/>
    </row>
    <row r="435" spans="1:8" ht="21" x14ac:dyDescent="0.35">
      <c r="A435" s="448"/>
      <c r="B435" s="448"/>
      <c r="C435" s="449"/>
      <c r="D435" s="449"/>
      <c r="E435" s="276"/>
      <c r="F435" s="276"/>
      <c r="G435" s="276"/>
      <c r="H435" s="276"/>
    </row>
    <row r="436" spans="1:8" ht="21" x14ac:dyDescent="0.35">
      <c r="A436" s="448"/>
      <c r="B436" s="448"/>
      <c r="C436" s="449"/>
      <c r="D436" s="449"/>
      <c r="E436" s="276"/>
      <c r="F436" s="276"/>
      <c r="G436" s="276"/>
      <c r="H436" s="276"/>
    </row>
    <row r="437" spans="1:8" ht="21" x14ac:dyDescent="0.35">
      <c r="A437" s="450"/>
      <c r="B437" s="450"/>
      <c r="C437" s="449"/>
      <c r="D437" s="449"/>
      <c r="E437" s="276"/>
      <c r="F437" s="276"/>
      <c r="G437" s="276"/>
      <c r="H437" s="271"/>
    </row>
    <row r="438" spans="1:8" ht="21" x14ac:dyDescent="0.35">
      <c r="A438" s="443"/>
      <c r="B438" s="443"/>
      <c r="C438" s="449"/>
      <c r="D438" s="449"/>
      <c r="E438" s="276"/>
      <c r="F438" s="276"/>
      <c r="G438" s="276"/>
      <c r="H438" s="271"/>
    </row>
    <row r="439" spans="1:8" ht="21" x14ac:dyDescent="0.35">
      <c r="A439" s="271"/>
      <c r="B439" s="271"/>
      <c r="C439" s="449"/>
      <c r="D439" s="449"/>
      <c r="E439" s="276"/>
      <c r="F439" s="276"/>
      <c r="G439" s="276"/>
      <c r="H439" s="271"/>
    </row>
    <row r="440" spans="1:8" ht="21" x14ac:dyDescent="0.35">
      <c r="A440" s="443"/>
      <c r="B440" s="443"/>
      <c r="C440" s="449"/>
      <c r="D440" s="449"/>
      <c r="E440" s="276"/>
      <c r="F440" s="276"/>
      <c r="G440" s="276"/>
      <c r="H440" s="271"/>
    </row>
    <row r="441" spans="1:8" ht="21" x14ac:dyDescent="0.35">
      <c r="A441" s="448"/>
      <c r="B441" s="448"/>
      <c r="C441" s="449"/>
      <c r="D441" s="449"/>
      <c r="E441" s="276"/>
      <c r="F441" s="276"/>
      <c r="G441" s="276"/>
      <c r="H441" s="276"/>
    </row>
    <row r="442" spans="1:8" ht="21" x14ac:dyDescent="0.35">
      <c r="A442" s="448"/>
      <c r="B442" s="448"/>
      <c r="C442" s="449"/>
      <c r="D442" s="449"/>
      <c r="E442" s="276"/>
      <c r="F442" s="276"/>
      <c r="G442" s="276"/>
      <c r="H442" s="276"/>
    </row>
    <row r="443" spans="1:8" ht="21" x14ac:dyDescent="0.35">
      <c r="A443" s="450"/>
      <c r="B443" s="450"/>
      <c r="C443" s="449"/>
      <c r="D443" s="449"/>
      <c r="E443" s="276"/>
      <c r="F443" s="276"/>
      <c r="G443" s="276"/>
      <c r="H443" s="271"/>
    </row>
    <row r="444" spans="1:8" ht="21" x14ac:dyDescent="0.35">
      <c r="A444" s="443"/>
      <c r="B444" s="443"/>
      <c r="C444" s="449"/>
      <c r="D444" s="449"/>
      <c r="E444" s="276"/>
      <c r="F444" s="276"/>
      <c r="G444" s="276"/>
      <c r="H444" s="271"/>
    </row>
    <row r="445" spans="1:8" ht="21" x14ac:dyDescent="0.35">
      <c r="A445" s="443"/>
      <c r="B445" s="443"/>
      <c r="C445" s="449"/>
      <c r="D445" s="449"/>
      <c r="E445" s="276"/>
      <c r="F445" s="276"/>
      <c r="G445" s="276"/>
      <c r="H445" s="271"/>
    </row>
    <row r="446" spans="1:8" ht="21" x14ac:dyDescent="0.35">
      <c r="A446" s="443"/>
      <c r="B446" s="443"/>
      <c r="C446" s="449"/>
      <c r="D446" s="449"/>
      <c r="E446" s="276"/>
      <c r="F446" s="276"/>
      <c r="G446" s="276"/>
      <c r="H446" s="271"/>
    </row>
    <row r="447" spans="1:8" ht="21" x14ac:dyDescent="0.35">
      <c r="A447" s="448"/>
      <c r="B447" s="448"/>
      <c r="C447" s="449"/>
      <c r="D447" s="449"/>
      <c r="E447" s="276"/>
      <c r="F447" s="276"/>
      <c r="G447" s="276"/>
      <c r="H447" s="276"/>
    </row>
    <row r="448" spans="1:8" ht="21" x14ac:dyDescent="0.35">
      <c r="A448" s="448"/>
      <c r="B448" s="448"/>
      <c r="C448" s="449"/>
      <c r="D448" s="449"/>
      <c r="E448" s="276"/>
      <c r="F448" s="276"/>
      <c r="G448" s="276"/>
      <c r="H448" s="276"/>
    </row>
    <row r="449" spans="1:8" ht="21" x14ac:dyDescent="0.35">
      <c r="A449" s="451"/>
      <c r="B449" s="451"/>
      <c r="C449" s="452"/>
      <c r="D449" s="452"/>
      <c r="E449" s="315"/>
      <c r="F449" s="315"/>
      <c r="G449" s="315"/>
      <c r="H449" s="315"/>
    </row>
    <row r="450" spans="1:8" ht="21" x14ac:dyDescent="0.35">
      <c r="A450" s="453"/>
      <c r="B450" s="453"/>
      <c r="C450" s="454"/>
      <c r="D450" s="454"/>
      <c r="E450" s="453"/>
      <c r="F450" s="453"/>
      <c r="G450" s="453"/>
      <c r="H450" s="453"/>
    </row>
  </sheetData>
  <mergeCells count="53">
    <mergeCell ref="A424:A425"/>
    <mergeCell ref="B424:B425"/>
    <mergeCell ref="D424:G424"/>
    <mergeCell ref="H424:H425"/>
    <mergeCell ref="H427:H428"/>
    <mergeCell ref="H382:H383"/>
    <mergeCell ref="H178:H179"/>
    <mergeCell ref="H181:H182"/>
    <mergeCell ref="H183:H184"/>
    <mergeCell ref="H263:H265"/>
    <mergeCell ref="H260:H261"/>
    <mergeCell ref="A4:A5"/>
    <mergeCell ref="D4:G4"/>
    <mergeCell ref="H4:H5"/>
    <mergeCell ref="B4:B5"/>
    <mergeCell ref="A47:A48"/>
    <mergeCell ref="B47:B48"/>
    <mergeCell ref="D47:G47"/>
    <mergeCell ref="H47:H48"/>
    <mergeCell ref="H7:H10"/>
    <mergeCell ref="A91:A92"/>
    <mergeCell ref="B91:B92"/>
    <mergeCell ref="D91:G91"/>
    <mergeCell ref="H91:H92"/>
    <mergeCell ref="A135:A136"/>
    <mergeCell ref="B135:B136"/>
    <mergeCell ref="D135:G135"/>
    <mergeCell ref="H135:H136"/>
    <mergeCell ref="H138:H139"/>
    <mergeCell ref="A178:A179"/>
    <mergeCell ref="B178:B179"/>
    <mergeCell ref="D178:G178"/>
    <mergeCell ref="A260:A261"/>
    <mergeCell ref="B260:B261"/>
    <mergeCell ref="D260:G260"/>
    <mergeCell ref="A219:A220"/>
    <mergeCell ref="B219:B220"/>
    <mergeCell ref="D219:G219"/>
    <mergeCell ref="H219:H220"/>
    <mergeCell ref="H222:H230"/>
    <mergeCell ref="A379:A380"/>
    <mergeCell ref="B379:B380"/>
    <mergeCell ref="D379:G379"/>
    <mergeCell ref="H379:H380"/>
    <mergeCell ref="A301:A302"/>
    <mergeCell ref="B301:B302"/>
    <mergeCell ref="D301:G301"/>
    <mergeCell ref="H301:H302"/>
    <mergeCell ref="A339:A340"/>
    <mergeCell ref="B339:B340"/>
    <mergeCell ref="D339:G339"/>
    <mergeCell ref="H339:H340"/>
    <mergeCell ref="H341:H342"/>
  </mergeCells>
  <phoneticPr fontId="0" type="noConversion"/>
  <pageMargins left="0.59055118110236227" right="0.55118110236220474" top="0.78740157480314965" bottom="0.78740157480314965" header="0.39370078740157483" footer="0.51181102362204722"/>
  <pageSetup paperSize="9" scale="80" firstPageNumber="15" orientation="portrait" useFirstPageNumber="1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8"/>
  <sheetViews>
    <sheetView view="pageBreakPreview" topLeftCell="A67" zoomScaleNormal="70" zoomScaleSheetLayoutView="100" workbookViewId="0">
      <selection activeCell="G54" sqref="G54"/>
    </sheetView>
  </sheetViews>
  <sheetFormatPr defaultColWidth="9.140625" defaultRowHeight="28.35" customHeight="1" x14ac:dyDescent="0.3"/>
  <cols>
    <col min="1" max="1" width="36.28515625" style="11" customWidth="1"/>
    <col min="2" max="2" width="8.42578125" style="496" customWidth="1"/>
    <col min="3" max="3" width="8.5703125" style="769" customWidth="1"/>
    <col min="4" max="4" width="10.85546875" style="11" bestFit="1" customWidth="1"/>
    <col min="5" max="5" width="10.140625" style="11" customWidth="1"/>
    <col min="6" max="6" width="10" style="328" bestFit="1" customWidth="1"/>
    <col min="7" max="7" width="10" style="11" bestFit="1" customWidth="1"/>
    <col min="8" max="8" width="10" style="328" customWidth="1"/>
    <col min="9" max="9" width="11" style="11" customWidth="1"/>
    <col min="10" max="10" width="12" style="328" customWidth="1"/>
    <col min="11" max="11" width="9" style="11" customWidth="1"/>
    <col min="12" max="12" width="9.28515625" style="328" bestFit="1" customWidth="1"/>
    <col min="13" max="13" width="7" style="11" bestFit="1" customWidth="1"/>
    <col min="14" max="14" width="9.28515625" style="211" bestFit="1" customWidth="1"/>
    <col min="15" max="15" width="7.5703125" style="11" bestFit="1" customWidth="1"/>
    <col min="16" max="16" width="10" style="211" bestFit="1" customWidth="1"/>
    <col min="17" max="17" width="7" style="11" bestFit="1" customWidth="1"/>
    <col min="18" max="18" width="9.28515625" style="211" bestFit="1" customWidth="1"/>
    <col min="19" max="19" width="7" style="11" bestFit="1" customWidth="1"/>
    <col min="20" max="20" width="9.28515625" style="211" bestFit="1" customWidth="1"/>
    <col min="21" max="21" width="7" style="11" bestFit="1" customWidth="1"/>
    <col min="22" max="22" width="10.7109375" style="211" customWidth="1"/>
    <col min="23" max="23" width="8.140625" style="11" customWidth="1"/>
    <col min="24" max="24" width="9.28515625" style="211" bestFit="1" customWidth="1"/>
    <col min="25" max="25" width="7" style="11" bestFit="1" customWidth="1"/>
    <col min="26" max="26" width="10.140625" style="11" customWidth="1"/>
    <col min="27" max="27" width="7.7109375" style="11" customWidth="1"/>
    <col min="28" max="28" width="11" style="11" customWidth="1"/>
    <col min="29" max="16384" width="9.140625" style="11"/>
  </cols>
  <sheetData>
    <row r="1" spans="1:29" ht="28.35" customHeight="1" x14ac:dyDescent="0.35">
      <c r="A1" s="1331"/>
      <c r="B1" s="1331"/>
      <c r="C1" s="1331"/>
      <c r="D1" s="1331"/>
      <c r="E1" s="1331"/>
      <c r="F1" s="1331"/>
      <c r="G1" s="1331"/>
      <c r="H1" s="1331"/>
      <c r="I1" s="1331"/>
      <c r="J1" s="1331"/>
      <c r="K1" s="1331"/>
      <c r="L1" s="1331"/>
      <c r="M1" s="1331"/>
      <c r="N1" s="1331"/>
      <c r="O1" s="1331"/>
      <c r="P1" s="1331"/>
      <c r="Q1" s="1331"/>
      <c r="R1" s="1331"/>
      <c r="S1" s="378"/>
      <c r="T1" s="378"/>
      <c r="U1" s="378"/>
      <c r="V1" s="378"/>
      <c r="W1" s="378"/>
      <c r="X1" s="378"/>
      <c r="Y1" s="378"/>
      <c r="Z1" s="378"/>
      <c r="AA1" s="378" t="s">
        <v>126</v>
      </c>
      <c r="AB1" s="378"/>
      <c r="AC1" s="378"/>
    </row>
    <row r="2" spans="1:29" ht="28.35" customHeight="1" x14ac:dyDescent="0.35">
      <c r="A2" s="379" t="s">
        <v>414</v>
      </c>
      <c r="B2" s="486"/>
      <c r="C2" s="763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78"/>
    </row>
    <row r="3" spans="1:29" ht="28.35" customHeight="1" x14ac:dyDescent="0.35">
      <c r="A3" s="379" t="s">
        <v>428</v>
      </c>
      <c r="B3" s="486"/>
      <c r="C3" s="763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78"/>
    </row>
    <row r="4" spans="1:29" ht="28.35" customHeight="1" x14ac:dyDescent="0.35">
      <c r="A4" s="379" t="s">
        <v>520</v>
      </c>
      <c r="B4" s="486"/>
      <c r="C4" s="763"/>
      <c r="D4" s="380"/>
      <c r="E4" s="380"/>
      <c r="F4" s="380"/>
      <c r="G4" s="380"/>
      <c r="H4" s="380"/>
      <c r="I4" s="380"/>
      <c r="J4" s="381" t="s">
        <v>1969</v>
      </c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78"/>
    </row>
    <row r="5" spans="1:29" ht="28.35" customHeight="1" x14ac:dyDescent="0.35">
      <c r="A5" s="379" t="s">
        <v>521</v>
      </c>
      <c r="B5" s="486"/>
      <c r="C5" s="76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78"/>
    </row>
    <row r="6" spans="1:29" ht="28.35" customHeight="1" x14ac:dyDescent="0.35">
      <c r="A6" s="1332" t="s">
        <v>1570</v>
      </c>
      <c r="B6" s="1333"/>
      <c r="C6" s="1333"/>
      <c r="D6" s="1333"/>
      <c r="E6" s="1333"/>
      <c r="F6" s="1333"/>
      <c r="G6" s="1333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78"/>
    </row>
    <row r="7" spans="1:29" s="12" customFormat="1" ht="28.35" customHeight="1" x14ac:dyDescent="0.35">
      <c r="A7" s="382" t="s">
        <v>1472</v>
      </c>
      <c r="B7" s="487"/>
      <c r="C7" s="384"/>
      <c r="D7" s="383"/>
      <c r="E7" s="384"/>
      <c r="F7" s="383"/>
      <c r="G7" s="383"/>
      <c r="H7" s="384"/>
      <c r="I7" s="384"/>
      <c r="J7" s="384"/>
      <c r="K7" s="384"/>
      <c r="L7" s="383"/>
      <c r="M7" s="383"/>
      <c r="N7" s="384"/>
      <c r="O7" s="384"/>
      <c r="P7" s="384"/>
      <c r="Q7" s="384"/>
      <c r="R7" s="383"/>
      <c r="S7" s="383"/>
      <c r="T7" s="384"/>
      <c r="U7" s="384"/>
      <c r="V7" s="384"/>
      <c r="W7" s="384"/>
      <c r="X7" s="383"/>
      <c r="Y7" s="383"/>
      <c r="Z7" s="385"/>
      <c r="AA7" s="384"/>
      <c r="AB7" s="384"/>
      <c r="AC7" s="385"/>
    </row>
    <row r="8" spans="1:29" s="12" customFormat="1" ht="28.35" customHeight="1" x14ac:dyDescent="0.35">
      <c r="A8" s="382" t="s">
        <v>1473</v>
      </c>
      <c r="B8" s="487"/>
      <c r="C8" s="384"/>
      <c r="D8" s="383"/>
      <c r="E8" s="384"/>
      <c r="F8" s="383"/>
      <c r="G8" s="383"/>
      <c r="H8" s="384"/>
      <c r="I8" s="384"/>
      <c r="J8" s="384"/>
      <c r="K8" s="384"/>
      <c r="L8" s="383"/>
      <c r="M8" s="383"/>
      <c r="N8" s="384"/>
      <c r="O8" s="384"/>
      <c r="P8" s="384"/>
      <c r="Q8" s="384"/>
      <c r="R8" s="383"/>
      <c r="S8" s="383"/>
      <c r="T8" s="384"/>
      <c r="U8" s="384"/>
      <c r="V8" s="384"/>
      <c r="W8" s="384"/>
      <c r="X8" s="383"/>
      <c r="Y8" s="383"/>
      <c r="Z8" s="385"/>
      <c r="AA8" s="384"/>
      <c r="AB8" s="384"/>
      <c r="AC8" s="385"/>
    </row>
    <row r="9" spans="1:29" s="12" customFormat="1" ht="28.35" customHeight="1" x14ac:dyDescent="0.35">
      <c r="A9" s="382" t="s">
        <v>519</v>
      </c>
      <c r="B9" s="487"/>
      <c r="C9" s="384"/>
      <c r="D9" s="383"/>
      <c r="E9" s="384"/>
      <c r="F9" s="383"/>
      <c r="G9" s="383"/>
      <c r="H9" s="384"/>
      <c r="I9" s="383"/>
      <c r="J9" s="384"/>
      <c r="K9" s="384"/>
      <c r="L9" s="383"/>
      <c r="M9" s="383"/>
      <c r="N9" s="384"/>
      <c r="O9" s="384"/>
      <c r="P9" s="384"/>
      <c r="Q9" s="384"/>
      <c r="R9" s="383"/>
      <c r="S9" s="383"/>
      <c r="T9" s="384"/>
      <c r="U9" s="384"/>
      <c r="V9" s="384"/>
      <c r="W9" s="384"/>
      <c r="X9" s="383"/>
      <c r="Y9" s="383"/>
      <c r="Z9" s="385"/>
      <c r="AA9" s="384"/>
      <c r="AB9" s="384"/>
      <c r="AC9" s="385"/>
    </row>
    <row r="10" spans="1:29" s="12" customFormat="1" ht="28.35" customHeight="1" x14ac:dyDescent="0.35">
      <c r="A10" s="1334" t="s">
        <v>522</v>
      </c>
      <c r="B10" s="1334"/>
      <c r="C10" s="1334"/>
      <c r="D10" s="383"/>
      <c r="E10" s="384"/>
      <c r="F10" s="383"/>
      <c r="G10" s="383"/>
      <c r="H10" s="385"/>
      <c r="I10" s="385"/>
      <c r="J10" s="385"/>
      <c r="K10" s="384"/>
      <c r="L10" s="383"/>
      <c r="M10" s="383"/>
      <c r="N10" s="385"/>
      <c r="O10" s="385"/>
      <c r="P10" s="385"/>
      <c r="Q10" s="384"/>
      <c r="R10" s="383"/>
      <c r="S10" s="383"/>
      <c r="T10" s="385"/>
      <c r="U10" s="385"/>
      <c r="V10" s="385"/>
      <c r="W10" s="384"/>
      <c r="X10" s="383"/>
      <c r="Y10" s="383"/>
      <c r="Z10" s="385"/>
      <c r="AA10" s="1323" t="s">
        <v>89</v>
      </c>
      <c r="AB10" s="1323"/>
      <c r="AC10" s="385"/>
    </row>
    <row r="11" spans="1:29" s="12" customFormat="1" ht="28.35" customHeight="1" x14ac:dyDescent="0.35">
      <c r="A11" s="1324" t="s">
        <v>81</v>
      </c>
      <c r="B11" s="1324" t="s">
        <v>7</v>
      </c>
      <c r="C11" s="1322" t="s">
        <v>16</v>
      </c>
      <c r="D11" s="1320"/>
      <c r="E11" s="1322" t="s">
        <v>104</v>
      </c>
      <c r="F11" s="1322"/>
      <c r="G11" s="1322"/>
      <c r="H11" s="1322"/>
      <c r="I11" s="1322"/>
      <c r="J11" s="1322"/>
      <c r="K11" s="1322" t="s">
        <v>68</v>
      </c>
      <c r="L11" s="1322"/>
      <c r="M11" s="1322"/>
      <c r="N11" s="1322"/>
      <c r="O11" s="1322"/>
      <c r="P11" s="1322"/>
      <c r="Q11" s="1322" t="s">
        <v>92</v>
      </c>
      <c r="R11" s="1322"/>
      <c r="S11" s="1322"/>
      <c r="T11" s="1322"/>
      <c r="U11" s="1322"/>
      <c r="V11" s="1322"/>
      <c r="W11" s="1322" t="s">
        <v>93</v>
      </c>
      <c r="X11" s="1322"/>
      <c r="Y11" s="1322"/>
      <c r="Z11" s="1322"/>
      <c r="AA11" s="1322"/>
      <c r="AB11" s="1322"/>
      <c r="AC11" s="385"/>
    </row>
    <row r="12" spans="1:29" ht="28.35" customHeight="1" x14ac:dyDescent="0.3">
      <c r="A12" s="1325"/>
      <c r="B12" s="1325"/>
      <c r="C12" s="386"/>
      <c r="D12" s="1328" t="s">
        <v>17</v>
      </c>
      <c r="E12" s="1322" t="s">
        <v>105</v>
      </c>
      <c r="F12" s="1322"/>
      <c r="G12" s="1322" t="s">
        <v>106</v>
      </c>
      <c r="H12" s="1322"/>
      <c r="I12" s="1322" t="s">
        <v>107</v>
      </c>
      <c r="J12" s="1322"/>
      <c r="K12" s="1322" t="s">
        <v>88</v>
      </c>
      <c r="L12" s="1322"/>
      <c r="M12" s="1322" t="s">
        <v>94</v>
      </c>
      <c r="N12" s="1322"/>
      <c r="O12" s="1322" t="s">
        <v>95</v>
      </c>
      <c r="P12" s="1322"/>
      <c r="Q12" s="1322" t="s">
        <v>96</v>
      </c>
      <c r="R12" s="1322"/>
      <c r="S12" s="1322" t="s">
        <v>97</v>
      </c>
      <c r="T12" s="1322"/>
      <c r="U12" s="1322" t="s">
        <v>98</v>
      </c>
      <c r="V12" s="1322"/>
      <c r="W12" s="1322" t="s">
        <v>99</v>
      </c>
      <c r="X12" s="1322"/>
      <c r="Y12" s="1322" t="s">
        <v>100</v>
      </c>
      <c r="Z12" s="1322"/>
      <c r="AA12" s="1322" t="s">
        <v>101</v>
      </c>
      <c r="AB12" s="1322"/>
      <c r="AC12" s="378"/>
    </row>
    <row r="13" spans="1:29" ht="28.35" customHeight="1" x14ac:dyDescent="0.3">
      <c r="A13" s="1325"/>
      <c r="B13" s="1325"/>
      <c r="C13" s="344" t="s">
        <v>84</v>
      </c>
      <c r="D13" s="1329"/>
      <c r="E13" s="386" t="s">
        <v>84</v>
      </c>
      <c r="F13" s="386" t="s">
        <v>86</v>
      </c>
      <c r="G13" s="386" t="s">
        <v>84</v>
      </c>
      <c r="H13" s="386" t="s">
        <v>86</v>
      </c>
      <c r="I13" s="386" t="s">
        <v>84</v>
      </c>
      <c r="J13" s="386" t="s">
        <v>86</v>
      </c>
      <c r="K13" s="386" t="s">
        <v>84</v>
      </c>
      <c r="L13" s="386" t="s">
        <v>86</v>
      </c>
      <c r="M13" s="386" t="s">
        <v>84</v>
      </c>
      <c r="N13" s="386" t="s">
        <v>86</v>
      </c>
      <c r="O13" s="386" t="s">
        <v>84</v>
      </c>
      <c r="P13" s="386" t="s">
        <v>86</v>
      </c>
      <c r="Q13" s="386" t="s">
        <v>84</v>
      </c>
      <c r="R13" s="386" t="s">
        <v>86</v>
      </c>
      <c r="S13" s="386" t="s">
        <v>84</v>
      </c>
      <c r="T13" s="386" t="s">
        <v>86</v>
      </c>
      <c r="U13" s="386" t="s">
        <v>84</v>
      </c>
      <c r="V13" s="386" t="s">
        <v>86</v>
      </c>
      <c r="W13" s="386" t="s">
        <v>84</v>
      </c>
      <c r="X13" s="386" t="s">
        <v>86</v>
      </c>
      <c r="Y13" s="386" t="s">
        <v>84</v>
      </c>
      <c r="Z13" s="386" t="s">
        <v>86</v>
      </c>
      <c r="AA13" s="386" t="s">
        <v>84</v>
      </c>
      <c r="AB13" s="386" t="s">
        <v>86</v>
      </c>
      <c r="AC13" s="378"/>
    </row>
    <row r="14" spans="1:29" ht="28.35" customHeight="1" x14ac:dyDescent="0.3">
      <c r="A14" s="1326"/>
      <c r="B14" s="1326"/>
      <c r="C14" s="345" t="s">
        <v>85</v>
      </c>
      <c r="D14" s="1330"/>
      <c r="E14" s="345" t="s">
        <v>85</v>
      </c>
      <c r="F14" s="345" t="s">
        <v>87</v>
      </c>
      <c r="G14" s="345" t="s">
        <v>85</v>
      </c>
      <c r="H14" s="345" t="s">
        <v>87</v>
      </c>
      <c r="I14" s="345" t="s">
        <v>85</v>
      </c>
      <c r="J14" s="345" t="s">
        <v>87</v>
      </c>
      <c r="K14" s="345" t="s">
        <v>85</v>
      </c>
      <c r="L14" s="345" t="s">
        <v>87</v>
      </c>
      <c r="M14" s="345" t="s">
        <v>85</v>
      </c>
      <c r="N14" s="345" t="s">
        <v>87</v>
      </c>
      <c r="O14" s="345" t="s">
        <v>85</v>
      </c>
      <c r="P14" s="345" t="s">
        <v>87</v>
      </c>
      <c r="Q14" s="345" t="s">
        <v>85</v>
      </c>
      <c r="R14" s="345" t="s">
        <v>87</v>
      </c>
      <c r="S14" s="345" t="s">
        <v>85</v>
      </c>
      <c r="T14" s="345" t="s">
        <v>87</v>
      </c>
      <c r="U14" s="345" t="s">
        <v>85</v>
      </c>
      <c r="V14" s="345" t="s">
        <v>87</v>
      </c>
      <c r="W14" s="345" t="s">
        <v>85</v>
      </c>
      <c r="X14" s="345" t="s">
        <v>87</v>
      </c>
      <c r="Y14" s="345" t="s">
        <v>85</v>
      </c>
      <c r="Z14" s="345" t="s">
        <v>87</v>
      </c>
      <c r="AA14" s="345" t="s">
        <v>85</v>
      </c>
      <c r="AB14" s="345" t="s">
        <v>87</v>
      </c>
      <c r="AC14" s="378"/>
    </row>
    <row r="15" spans="1:29" ht="28.35" customHeight="1" x14ac:dyDescent="0.3">
      <c r="A15" s="394" t="s">
        <v>523</v>
      </c>
      <c r="B15" s="488"/>
      <c r="C15" s="764">
        <v>0</v>
      </c>
      <c r="D15" s="341">
        <f>D18+D19+D20</f>
        <v>2467704</v>
      </c>
      <c r="E15" s="341">
        <v>0</v>
      </c>
      <c r="F15" s="341">
        <f>F18+F19</f>
        <v>205250</v>
      </c>
      <c r="G15" s="341">
        <v>0</v>
      </c>
      <c r="H15" s="341">
        <f>H18+H19</f>
        <v>205250</v>
      </c>
      <c r="I15" s="341">
        <v>0</v>
      </c>
      <c r="J15" s="341">
        <f>J18+J19</f>
        <v>205250</v>
      </c>
      <c r="K15" s="341">
        <v>0</v>
      </c>
      <c r="L15" s="341">
        <f>L18+L19+L20</f>
        <v>209954</v>
      </c>
      <c r="M15" s="341">
        <v>0</v>
      </c>
      <c r="N15" s="341">
        <f>N18+N19</f>
        <v>205250</v>
      </c>
      <c r="O15" s="341">
        <v>0</v>
      </c>
      <c r="P15" s="341">
        <f>P18+P19</f>
        <v>205250</v>
      </c>
      <c r="Q15" s="341">
        <v>0</v>
      </c>
      <c r="R15" s="341">
        <f>R18+R19</f>
        <v>205250</v>
      </c>
      <c r="S15" s="341">
        <v>0</v>
      </c>
      <c r="T15" s="341">
        <f>T18+T19</f>
        <v>205250</v>
      </c>
      <c r="U15" s="341">
        <v>0</v>
      </c>
      <c r="V15" s="341">
        <f>V18+V19</f>
        <v>205250</v>
      </c>
      <c r="W15" s="341">
        <v>0</v>
      </c>
      <c r="X15" s="341">
        <f>X18+X19</f>
        <v>205250</v>
      </c>
      <c r="Y15" s="341">
        <v>0</v>
      </c>
      <c r="Z15" s="341">
        <f>Z18+Z19</f>
        <v>205250</v>
      </c>
      <c r="AA15" s="341">
        <v>0</v>
      </c>
      <c r="AB15" s="341">
        <f>AB18+AB19</f>
        <v>205250</v>
      </c>
      <c r="AC15" s="378"/>
    </row>
    <row r="16" spans="1:29" ht="28.35" customHeight="1" x14ac:dyDescent="0.3">
      <c r="A16" s="354" t="s">
        <v>528</v>
      </c>
      <c r="B16" s="489"/>
      <c r="C16" s="500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78"/>
    </row>
    <row r="17" spans="1:29" ht="39.75" customHeight="1" x14ac:dyDescent="0.3">
      <c r="A17" s="351" t="s">
        <v>1967</v>
      </c>
      <c r="B17" s="396" t="s">
        <v>431</v>
      </c>
      <c r="C17" s="396" t="s">
        <v>431</v>
      </c>
      <c r="D17" s="347">
        <f>D18+D19+D20</f>
        <v>2467704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78"/>
    </row>
    <row r="18" spans="1:29" ht="28.35" customHeight="1" x14ac:dyDescent="0.3">
      <c r="A18" s="346" t="s">
        <v>525</v>
      </c>
      <c r="B18" s="395" t="s">
        <v>524</v>
      </c>
      <c r="C18" s="396">
        <v>12</v>
      </c>
      <c r="D18" s="347">
        <v>2364000</v>
      </c>
      <c r="E18" s="347">
        <v>1</v>
      </c>
      <c r="F18" s="347">
        <v>197000</v>
      </c>
      <c r="G18" s="347">
        <v>1</v>
      </c>
      <c r="H18" s="347">
        <v>197000</v>
      </c>
      <c r="I18" s="347">
        <v>1</v>
      </c>
      <c r="J18" s="347">
        <v>197000</v>
      </c>
      <c r="K18" s="347">
        <v>1</v>
      </c>
      <c r="L18" s="347">
        <v>197000</v>
      </c>
      <c r="M18" s="347">
        <v>1</v>
      </c>
      <c r="N18" s="347">
        <v>197000</v>
      </c>
      <c r="O18" s="347">
        <v>1</v>
      </c>
      <c r="P18" s="347">
        <v>197000</v>
      </c>
      <c r="Q18" s="347">
        <v>1</v>
      </c>
      <c r="R18" s="347">
        <v>197000</v>
      </c>
      <c r="S18" s="347">
        <v>1</v>
      </c>
      <c r="T18" s="347">
        <v>197000</v>
      </c>
      <c r="U18" s="347">
        <v>1</v>
      </c>
      <c r="V18" s="347">
        <v>197000</v>
      </c>
      <c r="W18" s="347">
        <v>1</v>
      </c>
      <c r="X18" s="347">
        <v>197000</v>
      </c>
      <c r="Y18" s="347">
        <v>1</v>
      </c>
      <c r="Z18" s="347">
        <v>197000</v>
      </c>
      <c r="AA18" s="347">
        <v>1</v>
      </c>
      <c r="AB18" s="347">
        <v>197000</v>
      </c>
      <c r="AC18" s="378"/>
    </row>
    <row r="19" spans="1:29" ht="28.35" customHeight="1" x14ac:dyDescent="0.3">
      <c r="A19" s="346" t="s">
        <v>527</v>
      </c>
      <c r="B19" s="395" t="s">
        <v>524</v>
      </c>
      <c r="C19" s="396">
        <v>12</v>
      </c>
      <c r="D19" s="347">
        <v>99000</v>
      </c>
      <c r="E19" s="347">
        <v>1</v>
      </c>
      <c r="F19" s="347">
        <v>8250</v>
      </c>
      <c r="G19" s="347">
        <v>1</v>
      </c>
      <c r="H19" s="347">
        <v>8250</v>
      </c>
      <c r="I19" s="347">
        <v>1</v>
      </c>
      <c r="J19" s="347">
        <v>8250</v>
      </c>
      <c r="K19" s="347">
        <v>1</v>
      </c>
      <c r="L19" s="347">
        <v>8250</v>
      </c>
      <c r="M19" s="347">
        <v>1</v>
      </c>
      <c r="N19" s="347">
        <v>8250</v>
      </c>
      <c r="O19" s="347">
        <v>1</v>
      </c>
      <c r="P19" s="347">
        <v>8250</v>
      </c>
      <c r="Q19" s="347">
        <v>1</v>
      </c>
      <c r="R19" s="347">
        <v>8250</v>
      </c>
      <c r="S19" s="347">
        <v>1</v>
      </c>
      <c r="T19" s="347">
        <v>8250</v>
      </c>
      <c r="U19" s="347">
        <v>1</v>
      </c>
      <c r="V19" s="347">
        <v>8250</v>
      </c>
      <c r="W19" s="347">
        <v>1</v>
      </c>
      <c r="X19" s="347">
        <v>8250</v>
      </c>
      <c r="Y19" s="347">
        <v>1</v>
      </c>
      <c r="Z19" s="347">
        <v>8250</v>
      </c>
      <c r="AA19" s="347">
        <v>1</v>
      </c>
      <c r="AB19" s="347">
        <v>8250</v>
      </c>
      <c r="AC19" s="378"/>
    </row>
    <row r="20" spans="1:29" ht="28.35" customHeight="1" x14ac:dyDescent="0.3">
      <c r="A20" s="346" t="s">
        <v>526</v>
      </c>
      <c r="B20" s="396" t="s">
        <v>1249</v>
      </c>
      <c r="C20" s="396">
        <v>1</v>
      </c>
      <c r="D20" s="347">
        <v>4704</v>
      </c>
      <c r="E20" s="347"/>
      <c r="F20" s="347"/>
      <c r="G20" s="347"/>
      <c r="H20" s="347"/>
      <c r="I20" s="347"/>
      <c r="J20" s="347"/>
      <c r="K20" s="347">
        <v>1</v>
      </c>
      <c r="L20" s="347">
        <v>4704</v>
      </c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78"/>
    </row>
    <row r="21" spans="1:29" ht="28.35" customHeight="1" x14ac:dyDescent="0.3">
      <c r="A21" s="346" t="s">
        <v>431</v>
      </c>
      <c r="B21" s="395"/>
      <c r="C21" s="396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78"/>
    </row>
    <row r="22" spans="1:29" ht="28.35" customHeight="1" x14ac:dyDescent="0.3">
      <c r="A22" s="346" t="s">
        <v>431</v>
      </c>
      <c r="B22" s="395"/>
      <c r="C22" s="396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78"/>
    </row>
    <row r="23" spans="1:29" ht="28.35" customHeight="1" x14ac:dyDescent="0.3">
      <c r="A23" s="346" t="s">
        <v>431</v>
      </c>
      <c r="B23" s="395"/>
      <c r="C23" s="396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78"/>
    </row>
    <row r="24" spans="1:29" ht="28.35" customHeight="1" x14ac:dyDescent="0.3">
      <c r="A24" s="346" t="s">
        <v>431</v>
      </c>
      <c r="B24" s="395"/>
      <c r="C24" s="396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78"/>
    </row>
    <row r="25" spans="1:29" ht="28.35" customHeight="1" x14ac:dyDescent="0.3">
      <c r="A25" s="346" t="s">
        <v>431</v>
      </c>
      <c r="B25" s="395"/>
      <c r="C25" s="396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78"/>
    </row>
    <row r="26" spans="1:29" ht="28.35" customHeight="1" x14ac:dyDescent="0.3">
      <c r="A26" s="346" t="s">
        <v>431</v>
      </c>
      <c r="B26" s="395"/>
      <c r="C26" s="396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78"/>
    </row>
    <row r="27" spans="1:29" ht="28.35" customHeight="1" x14ac:dyDescent="0.3">
      <c r="A27" s="346" t="s">
        <v>431</v>
      </c>
      <c r="B27" s="395"/>
      <c r="C27" s="396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78"/>
    </row>
    <row r="28" spans="1:29" ht="28.35" customHeight="1" x14ac:dyDescent="0.3">
      <c r="A28" s="346" t="s">
        <v>431</v>
      </c>
      <c r="B28" s="395"/>
      <c r="C28" s="396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78"/>
    </row>
    <row r="29" spans="1:29" ht="28.35" customHeight="1" x14ac:dyDescent="0.3">
      <c r="A29" s="346" t="s">
        <v>431</v>
      </c>
      <c r="B29" s="395"/>
      <c r="C29" s="396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78"/>
    </row>
    <row r="30" spans="1:29" ht="28.35" customHeight="1" x14ac:dyDescent="0.3">
      <c r="A30" s="346" t="s">
        <v>431</v>
      </c>
      <c r="B30" s="395"/>
      <c r="C30" s="396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78"/>
    </row>
    <row r="31" spans="1:29" ht="28.35" customHeight="1" x14ac:dyDescent="0.3">
      <c r="A31" s="346" t="s">
        <v>431</v>
      </c>
      <c r="B31" s="395"/>
      <c r="C31" s="396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78"/>
    </row>
    <row r="32" spans="1:29" ht="28.35" customHeight="1" x14ac:dyDescent="0.3">
      <c r="A32" s="349"/>
      <c r="B32" s="395"/>
      <c r="C32" s="396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78"/>
    </row>
    <row r="33" spans="1:29" ht="28.35" customHeight="1" x14ac:dyDescent="0.3">
      <c r="A33" s="389"/>
      <c r="B33" s="490"/>
      <c r="C33" s="762"/>
      <c r="D33" s="347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48"/>
      <c r="AC33" s="378"/>
    </row>
    <row r="34" spans="1:29" ht="28.35" customHeight="1" thickBot="1" x14ac:dyDescent="0.35">
      <c r="A34" s="390" t="s">
        <v>6</v>
      </c>
      <c r="B34" s="491"/>
      <c r="C34" s="765"/>
      <c r="D34" s="391">
        <f>D15</f>
        <v>2467704</v>
      </c>
      <c r="E34" s="391"/>
      <c r="F34" s="391">
        <f>F15</f>
        <v>205250</v>
      </c>
      <c r="G34" s="391"/>
      <c r="H34" s="391">
        <f>H15</f>
        <v>205250</v>
      </c>
      <c r="I34" s="391"/>
      <c r="J34" s="391">
        <f>J15</f>
        <v>205250</v>
      </c>
      <c r="K34" s="391"/>
      <c r="L34" s="391">
        <f>L15</f>
        <v>209954</v>
      </c>
      <c r="M34" s="391"/>
      <c r="N34" s="391">
        <f>N15</f>
        <v>205250</v>
      </c>
      <c r="O34" s="391"/>
      <c r="P34" s="391">
        <f>P15</f>
        <v>205250</v>
      </c>
      <c r="Q34" s="391"/>
      <c r="R34" s="391">
        <f>R15</f>
        <v>205250</v>
      </c>
      <c r="S34" s="391"/>
      <c r="T34" s="391">
        <f>T15</f>
        <v>205250</v>
      </c>
      <c r="U34" s="391"/>
      <c r="V34" s="391">
        <f>V15</f>
        <v>205250</v>
      </c>
      <c r="W34" s="391"/>
      <c r="X34" s="391">
        <f>X15</f>
        <v>205250</v>
      </c>
      <c r="Y34" s="391"/>
      <c r="Z34" s="391">
        <f>Z15</f>
        <v>205250</v>
      </c>
      <c r="AA34" s="391"/>
      <c r="AB34" s="391">
        <f>AB15</f>
        <v>205250</v>
      </c>
      <c r="AC34" s="378"/>
    </row>
    <row r="35" spans="1:29" ht="28.35" customHeight="1" thickTop="1" x14ac:dyDescent="0.35">
      <c r="A35" s="392"/>
      <c r="B35" s="492"/>
      <c r="C35" s="766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78" t="s">
        <v>126</v>
      </c>
      <c r="AB35" s="380"/>
      <c r="AC35" s="378"/>
    </row>
    <row r="36" spans="1:29" ht="28.35" customHeight="1" x14ac:dyDescent="0.35">
      <c r="A36" s="379" t="s">
        <v>414</v>
      </c>
      <c r="B36" s="486"/>
      <c r="C36" s="763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78"/>
      <c r="AB36" s="380"/>
      <c r="AC36" s="378"/>
    </row>
    <row r="37" spans="1:29" ht="28.35" customHeight="1" x14ac:dyDescent="0.35">
      <c r="A37" s="379" t="s">
        <v>428</v>
      </c>
      <c r="B37" s="486"/>
      <c r="C37" s="763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78"/>
    </row>
    <row r="38" spans="1:29" ht="28.35" customHeight="1" x14ac:dyDescent="0.35">
      <c r="A38" s="379" t="s">
        <v>2348</v>
      </c>
      <c r="B38" s="486"/>
      <c r="C38" s="763"/>
      <c r="D38" s="380"/>
      <c r="E38" s="380"/>
      <c r="F38" s="380"/>
      <c r="G38" s="380"/>
      <c r="H38" s="380"/>
      <c r="I38" s="380"/>
      <c r="J38" s="381" t="s">
        <v>499</v>
      </c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78"/>
    </row>
    <row r="39" spans="1:29" ht="28.35" customHeight="1" x14ac:dyDescent="0.35">
      <c r="A39" s="379" t="s">
        <v>1244</v>
      </c>
      <c r="B39" s="486"/>
      <c r="C39" s="763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78"/>
    </row>
    <row r="40" spans="1:29" s="12" customFormat="1" ht="28.35" customHeight="1" x14ac:dyDescent="0.35">
      <c r="A40" s="1318" t="s">
        <v>1572</v>
      </c>
      <c r="B40" s="1318"/>
      <c r="C40" s="1318"/>
      <c r="D40" s="1318"/>
      <c r="E40" s="1318"/>
      <c r="F40" s="1318"/>
      <c r="G40" s="1318"/>
      <c r="H40" s="1318"/>
      <c r="I40" s="1318"/>
      <c r="J40" s="1318"/>
      <c r="K40" s="1318"/>
      <c r="L40" s="1318"/>
      <c r="M40" s="1318"/>
      <c r="N40" s="1318"/>
      <c r="O40" s="1318"/>
      <c r="P40" s="1318"/>
      <c r="Q40" s="1318"/>
      <c r="R40" s="383"/>
      <c r="S40" s="383"/>
      <c r="T40" s="384"/>
      <c r="U40" s="384"/>
      <c r="V40" s="384"/>
      <c r="W40" s="384"/>
      <c r="X40" s="383"/>
      <c r="Y40" s="383"/>
      <c r="Z40" s="385"/>
      <c r="AA40" s="384"/>
      <c r="AB40" s="384"/>
      <c r="AC40" s="385"/>
    </row>
    <row r="41" spans="1:29" s="12" customFormat="1" ht="28.35" customHeight="1" x14ac:dyDescent="0.35">
      <c r="A41" s="1318" t="s">
        <v>1573</v>
      </c>
      <c r="B41" s="1318"/>
      <c r="C41" s="1318"/>
      <c r="D41" s="1318"/>
      <c r="E41" s="1318"/>
      <c r="F41" s="1318"/>
      <c r="G41" s="1318"/>
      <c r="H41" s="1318"/>
      <c r="I41" s="1318"/>
      <c r="J41" s="1318"/>
      <c r="K41" s="1318"/>
      <c r="L41" s="1318"/>
      <c r="M41" s="1318"/>
      <c r="N41" s="1318"/>
      <c r="O41" s="1318"/>
      <c r="P41" s="1318"/>
      <c r="Q41" s="1318"/>
      <c r="R41" s="1318"/>
      <c r="S41" s="1318"/>
      <c r="T41" s="384"/>
      <c r="U41" s="384"/>
      <c r="V41" s="384"/>
      <c r="W41" s="384"/>
      <c r="X41" s="383"/>
      <c r="Y41" s="383"/>
      <c r="Z41" s="385"/>
      <c r="AA41" s="384"/>
      <c r="AB41" s="384"/>
      <c r="AC41" s="385"/>
    </row>
    <row r="42" spans="1:29" s="12" customFormat="1" ht="28.35" customHeight="1" x14ac:dyDescent="0.35">
      <c r="A42" s="1319" t="s">
        <v>1574</v>
      </c>
      <c r="B42" s="1319"/>
      <c r="C42" s="1319"/>
      <c r="D42" s="1319"/>
      <c r="E42" s="1319"/>
      <c r="F42" s="1319"/>
      <c r="G42" s="1319"/>
      <c r="H42" s="1319"/>
      <c r="I42" s="1319"/>
      <c r="J42" s="1319"/>
      <c r="K42" s="1319"/>
      <c r="L42" s="1319"/>
      <c r="M42" s="1319"/>
      <c r="N42" s="1319"/>
      <c r="O42" s="1319"/>
      <c r="P42" s="1319"/>
      <c r="Q42" s="1319"/>
      <c r="R42" s="1319"/>
      <c r="S42" s="383"/>
      <c r="T42" s="384"/>
      <c r="U42" s="384"/>
      <c r="V42" s="384"/>
      <c r="W42" s="384"/>
      <c r="X42" s="383"/>
      <c r="Y42" s="383"/>
      <c r="Z42" s="385"/>
      <c r="AA42" s="384"/>
      <c r="AB42" s="384"/>
      <c r="AC42" s="385"/>
    </row>
    <row r="43" spans="1:29" s="12" customFormat="1" ht="20.25" customHeight="1" x14ac:dyDescent="0.35">
      <c r="A43" s="382" t="s">
        <v>1535</v>
      </c>
      <c r="B43" s="487"/>
      <c r="C43" s="384"/>
      <c r="D43" s="383"/>
      <c r="E43" s="384"/>
      <c r="F43" s="383"/>
      <c r="G43" s="383"/>
      <c r="H43" s="384"/>
      <c r="I43" s="384"/>
      <c r="J43" s="384"/>
      <c r="K43" s="384"/>
      <c r="L43" s="383"/>
      <c r="M43" s="383"/>
      <c r="N43" s="384"/>
      <c r="O43" s="384"/>
      <c r="P43" s="384"/>
      <c r="Q43" s="384"/>
      <c r="R43" s="383"/>
      <c r="S43" s="383"/>
      <c r="T43" s="384"/>
      <c r="U43" s="384"/>
      <c r="V43" s="384"/>
      <c r="W43" s="384"/>
      <c r="X43" s="383"/>
      <c r="Y43" s="383"/>
      <c r="Z43" s="385"/>
      <c r="AA43" s="384"/>
      <c r="AB43" s="384"/>
      <c r="AC43" s="385"/>
    </row>
    <row r="44" spans="1:29" s="12" customFormat="1" ht="20.25" customHeight="1" x14ac:dyDescent="0.35">
      <c r="A44" s="1334" t="s">
        <v>2108</v>
      </c>
      <c r="B44" s="1334"/>
      <c r="C44" s="1334"/>
      <c r="D44" s="383"/>
      <c r="E44" s="384"/>
      <c r="F44" s="383"/>
      <c r="G44" s="383"/>
      <c r="H44" s="385"/>
      <c r="I44" s="385"/>
      <c r="J44" s="385"/>
      <c r="K44" s="384"/>
      <c r="L44" s="383"/>
      <c r="M44" s="383"/>
      <c r="N44" s="385"/>
      <c r="O44" s="385"/>
      <c r="P44" s="385"/>
      <c r="Q44" s="384"/>
      <c r="R44" s="383"/>
      <c r="S44" s="383"/>
      <c r="T44" s="385"/>
      <c r="U44" s="385"/>
      <c r="V44" s="385"/>
      <c r="W44" s="384"/>
      <c r="X44" s="383"/>
      <c r="Y44" s="383"/>
      <c r="Z44" s="385"/>
      <c r="AA44" s="1323" t="s">
        <v>89</v>
      </c>
      <c r="AB44" s="1323"/>
      <c r="AC44" s="385"/>
    </row>
    <row r="45" spans="1:29" s="12" customFormat="1" ht="28.35" customHeight="1" x14ac:dyDescent="0.35">
      <c r="A45" s="1324" t="s">
        <v>81</v>
      </c>
      <c r="B45" s="1324" t="s">
        <v>7</v>
      </c>
      <c r="C45" s="1322" t="s">
        <v>16</v>
      </c>
      <c r="D45" s="1320"/>
      <c r="E45" s="1322" t="s">
        <v>104</v>
      </c>
      <c r="F45" s="1322"/>
      <c r="G45" s="1322"/>
      <c r="H45" s="1322"/>
      <c r="I45" s="1322"/>
      <c r="J45" s="1322"/>
      <c r="K45" s="1322" t="s">
        <v>68</v>
      </c>
      <c r="L45" s="1322"/>
      <c r="M45" s="1322"/>
      <c r="N45" s="1322"/>
      <c r="O45" s="1322"/>
      <c r="P45" s="1322"/>
      <c r="Q45" s="1322" t="s">
        <v>92</v>
      </c>
      <c r="R45" s="1322"/>
      <c r="S45" s="1322"/>
      <c r="T45" s="1322"/>
      <c r="U45" s="1322"/>
      <c r="V45" s="1322"/>
      <c r="W45" s="1322" t="s">
        <v>93</v>
      </c>
      <c r="X45" s="1322"/>
      <c r="Y45" s="1322"/>
      <c r="Z45" s="1322"/>
      <c r="AA45" s="1322"/>
      <c r="AB45" s="1322"/>
      <c r="AC45" s="385"/>
    </row>
    <row r="46" spans="1:29" ht="28.35" customHeight="1" x14ac:dyDescent="0.3">
      <c r="A46" s="1325"/>
      <c r="B46" s="1325"/>
      <c r="C46" s="386"/>
      <c r="D46" s="1328" t="s">
        <v>17</v>
      </c>
      <c r="E46" s="1322" t="s">
        <v>105</v>
      </c>
      <c r="F46" s="1322"/>
      <c r="G46" s="1322" t="s">
        <v>106</v>
      </c>
      <c r="H46" s="1322"/>
      <c r="I46" s="1322" t="s">
        <v>107</v>
      </c>
      <c r="J46" s="1322"/>
      <c r="K46" s="1322" t="s">
        <v>88</v>
      </c>
      <c r="L46" s="1322"/>
      <c r="M46" s="1322" t="s">
        <v>94</v>
      </c>
      <c r="N46" s="1322"/>
      <c r="O46" s="1322" t="s">
        <v>95</v>
      </c>
      <c r="P46" s="1322"/>
      <c r="Q46" s="1322" t="s">
        <v>96</v>
      </c>
      <c r="R46" s="1322"/>
      <c r="S46" s="1322" t="s">
        <v>97</v>
      </c>
      <c r="T46" s="1322"/>
      <c r="U46" s="1322" t="s">
        <v>98</v>
      </c>
      <c r="V46" s="1322"/>
      <c r="W46" s="1322" t="s">
        <v>99</v>
      </c>
      <c r="X46" s="1322"/>
      <c r="Y46" s="1322" t="s">
        <v>100</v>
      </c>
      <c r="Z46" s="1322"/>
      <c r="AA46" s="1322" t="s">
        <v>101</v>
      </c>
      <c r="AB46" s="1322"/>
      <c r="AC46" s="378"/>
    </row>
    <row r="47" spans="1:29" ht="28.35" customHeight="1" x14ac:dyDescent="0.3">
      <c r="A47" s="1325"/>
      <c r="B47" s="1325"/>
      <c r="C47" s="344" t="s">
        <v>84</v>
      </c>
      <c r="D47" s="1329"/>
      <c r="E47" s="386" t="s">
        <v>84</v>
      </c>
      <c r="F47" s="386" t="s">
        <v>86</v>
      </c>
      <c r="G47" s="386" t="s">
        <v>84</v>
      </c>
      <c r="H47" s="386" t="s">
        <v>86</v>
      </c>
      <c r="I47" s="386" t="s">
        <v>84</v>
      </c>
      <c r="J47" s="386" t="s">
        <v>86</v>
      </c>
      <c r="K47" s="386" t="s">
        <v>84</v>
      </c>
      <c r="L47" s="386" t="s">
        <v>86</v>
      </c>
      <c r="M47" s="386" t="s">
        <v>84</v>
      </c>
      <c r="N47" s="386" t="s">
        <v>86</v>
      </c>
      <c r="O47" s="386" t="s">
        <v>84</v>
      </c>
      <c r="P47" s="386" t="s">
        <v>86</v>
      </c>
      <c r="Q47" s="386" t="s">
        <v>84</v>
      </c>
      <c r="R47" s="386" t="s">
        <v>86</v>
      </c>
      <c r="S47" s="386" t="s">
        <v>84</v>
      </c>
      <c r="T47" s="386" t="s">
        <v>86</v>
      </c>
      <c r="U47" s="386" t="s">
        <v>84</v>
      </c>
      <c r="V47" s="386" t="s">
        <v>86</v>
      </c>
      <c r="W47" s="386" t="s">
        <v>84</v>
      </c>
      <c r="X47" s="386" t="s">
        <v>86</v>
      </c>
      <c r="Y47" s="386" t="s">
        <v>84</v>
      </c>
      <c r="Z47" s="386" t="s">
        <v>86</v>
      </c>
      <c r="AA47" s="386" t="s">
        <v>84</v>
      </c>
      <c r="AB47" s="386" t="s">
        <v>86</v>
      </c>
      <c r="AC47" s="378"/>
    </row>
    <row r="48" spans="1:29" ht="28.35" customHeight="1" x14ac:dyDescent="0.3">
      <c r="A48" s="1326"/>
      <c r="B48" s="1326"/>
      <c r="C48" s="345" t="s">
        <v>85</v>
      </c>
      <c r="D48" s="1330"/>
      <c r="E48" s="345" t="s">
        <v>85</v>
      </c>
      <c r="F48" s="345" t="s">
        <v>87</v>
      </c>
      <c r="G48" s="345" t="s">
        <v>85</v>
      </c>
      <c r="H48" s="345" t="s">
        <v>87</v>
      </c>
      <c r="I48" s="345" t="s">
        <v>85</v>
      </c>
      <c r="J48" s="345" t="s">
        <v>87</v>
      </c>
      <c r="K48" s="345" t="s">
        <v>85</v>
      </c>
      <c r="L48" s="345" t="s">
        <v>87</v>
      </c>
      <c r="M48" s="345" t="s">
        <v>85</v>
      </c>
      <c r="N48" s="345" t="s">
        <v>87</v>
      </c>
      <c r="O48" s="345" t="s">
        <v>85</v>
      </c>
      <c r="P48" s="345" t="s">
        <v>87</v>
      </c>
      <c r="Q48" s="345" t="s">
        <v>85</v>
      </c>
      <c r="R48" s="345" t="s">
        <v>87</v>
      </c>
      <c r="S48" s="345" t="s">
        <v>85</v>
      </c>
      <c r="T48" s="345" t="s">
        <v>87</v>
      </c>
      <c r="U48" s="345" t="s">
        <v>85</v>
      </c>
      <c r="V48" s="345" t="s">
        <v>87</v>
      </c>
      <c r="W48" s="345" t="s">
        <v>85</v>
      </c>
      <c r="X48" s="345" t="s">
        <v>87</v>
      </c>
      <c r="Y48" s="345" t="s">
        <v>85</v>
      </c>
      <c r="Z48" s="345" t="s">
        <v>87</v>
      </c>
      <c r="AA48" s="345" t="s">
        <v>85</v>
      </c>
      <c r="AB48" s="345" t="s">
        <v>87</v>
      </c>
      <c r="AC48" s="378"/>
    </row>
    <row r="49" spans="1:29" ht="28.35" customHeight="1" x14ac:dyDescent="0.45">
      <c r="A49" s="394" t="s">
        <v>1271</v>
      </c>
      <c r="B49" s="488"/>
      <c r="C49" s="764"/>
      <c r="D49" s="407">
        <f>D51+D55+D58+D61</f>
        <v>74385</v>
      </c>
      <c r="E49" s="407"/>
      <c r="F49" s="407"/>
      <c r="G49" s="407"/>
      <c r="H49" s="407"/>
      <c r="I49" s="407"/>
      <c r="J49" s="407">
        <f>J61</f>
        <v>36185</v>
      </c>
      <c r="K49" s="407"/>
      <c r="L49" s="407"/>
      <c r="M49" s="407"/>
      <c r="N49" s="407"/>
      <c r="O49" s="407"/>
      <c r="P49" s="350"/>
      <c r="Q49" s="407"/>
      <c r="R49" s="407">
        <f>R51+R55+R58</f>
        <v>38200</v>
      </c>
      <c r="S49" s="407"/>
      <c r="T49" s="407"/>
      <c r="U49" s="407"/>
      <c r="V49" s="407"/>
      <c r="W49" s="407"/>
      <c r="X49" s="407"/>
      <c r="Y49" s="407"/>
      <c r="Z49" s="407"/>
      <c r="AA49" s="407"/>
      <c r="AB49" s="387"/>
      <c r="AC49" s="378"/>
    </row>
    <row r="50" spans="1:29" ht="28.35" customHeight="1" x14ac:dyDescent="0.5">
      <c r="A50" s="354" t="s">
        <v>1392</v>
      </c>
      <c r="B50" s="489"/>
      <c r="C50" s="500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97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78"/>
    </row>
    <row r="51" spans="1:29" ht="28.35" customHeight="1" x14ac:dyDescent="0.3">
      <c r="A51" s="346" t="s">
        <v>1272</v>
      </c>
      <c r="B51" s="395" t="s">
        <v>431</v>
      </c>
      <c r="C51" s="396" t="s">
        <v>431</v>
      </c>
      <c r="D51" s="347">
        <f>D52+D53</f>
        <v>14300</v>
      </c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>
        <f>R52+R53</f>
        <v>14300</v>
      </c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78"/>
    </row>
    <row r="52" spans="1:29" ht="28.35" customHeight="1" x14ac:dyDescent="0.3">
      <c r="A52" s="346" t="s">
        <v>1254</v>
      </c>
      <c r="B52" s="395" t="s">
        <v>1249</v>
      </c>
      <c r="C52" s="396">
        <v>1</v>
      </c>
      <c r="D52" s="347">
        <v>5300</v>
      </c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 t="s">
        <v>431</v>
      </c>
      <c r="P52" s="347" t="s">
        <v>431</v>
      </c>
      <c r="Q52" s="347">
        <v>1</v>
      </c>
      <c r="R52" s="347">
        <v>5300</v>
      </c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78"/>
    </row>
    <row r="53" spans="1:29" ht="28.35" customHeight="1" x14ac:dyDescent="0.3">
      <c r="A53" s="346" t="s">
        <v>1252</v>
      </c>
      <c r="B53" s="395" t="s">
        <v>1249</v>
      </c>
      <c r="C53" s="396">
        <v>1</v>
      </c>
      <c r="D53" s="347">
        <v>9000</v>
      </c>
      <c r="F53" s="347"/>
      <c r="G53" s="347"/>
      <c r="H53" s="347"/>
      <c r="I53" s="347"/>
      <c r="J53" s="347"/>
      <c r="K53" s="347"/>
      <c r="L53" s="347"/>
      <c r="M53" s="347"/>
      <c r="N53" s="347"/>
      <c r="O53" s="347" t="s">
        <v>431</v>
      </c>
      <c r="P53" s="347" t="s">
        <v>431</v>
      </c>
      <c r="Q53" s="347">
        <v>1</v>
      </c>
      <c r="R53" s="347">
        <v>9000</v>
      </c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78"/>
    </row>
    <row r="54" spans="1:29" ht="28.35" customHeight="1" x14ac:dyDescent="0.3">
      <c r="A54" s="349" t="s">
        <v>1289</v>
      </c>
      <c r="B54" s="395"/>
      <c r="C54" s="396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78"/>
    </row>
    <row r="55" spans="1:29" ht="28.35" customHeight="1" x14ac:dyDescent="0.3">
      <c r="A55" s="343" t="s">
        <v>1273</v>
      </c>
      <c r="B55" s="395" t="s">
        <v>431</v>
      </c>
      <c r="C55" s="396" t="s">
        <v>431</v>
      </c>
      <c r="D55" s="347">
        <f>D56+D57</f>
        <v>11700</v>
      </c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 t="s">
        <v>431</v>
      </c>
      <c r="R55" s="347">
        <f>R56+R57</f>
        <v>11700</v>
      </c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78"/>
    </row>
    <row r="56" spans="1:29" ht="28.35" customHeight="1" x14ac:dyDescent="0.3">
      <c r="A56" s="346" t="s">
        <v>1480</v>
      </c>
      <c r="B56" s="395" t="s">
        <v>1249</v>
      </c>
      <c r="C56" s="396">
        <v>1</v>
      </c>
      <c r="D56" s="347">
        <v>10200</v>
      </c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>
        <v>1</v>
      </c>
      <c r="R56" s="347">
        <v>10200</v>
      </c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78"/>
    </row>
    <row r="57" spans="1:29" ht="28.35" customHeight="1" x14ac:dyDescent="0.3">
      <c r="A57" s="346" t="s">
        <v>1252</v>
      </c>
      <c r="B57" s="395" t="s">
        <v>1249</v>
      </c>
      <c r="C57" s="396">
        <v>1</v>
      </c>
      <c r="D57" s="347">
        <v>1500</v>
      </c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>
        <v>1</v>
      </c>
      <c r="R57" s="347">
        <v>1500</v>
      </c>
      <c r="S57" s="347"/>
      <c r="T57" s="347"/>
      <c r="U57" s="347" t="s">
        <v>431</v>
      </c>
      <c r="V57" s="347"/>
      <c r="W57" s="347"/>
      <c r="X57" s="347"/>
      <c r="Y57" s="347"/>
      <c r="Z57" s="347"/>
      <c r="AA57" s="347"/>
      <c r="AB57" s="347"/>
      <c r="AC57" s="378"/>
    </row>
    <row r="58" spans="1:29" ht="28.35" customHeight="1" x14ac:dyDescent="0.3">
      <c r="A58" s="346" t="s">
        <v>1274</v>
      </c>
      <c r="B58" s="395" t="s">
        <v>431</v>
      </c>
      <c r="C58" s="396" t="s">
        <v>431</v>
      </c>
      <c r="D58" s="347">
        <f>D59+D60</f>
        <v>12200</v>
      </c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 t="s">
        <v>431</v>
      </c>
      <c r="R58" s="347">
        <f>R59+R60</f>
        <v>12200</v>
      </c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78"/>
    </row>
    <row r="59" spans="1:29" ht="28.35" customHeight="1" x14ac:dyDescent="0.3">
      <c r="A59" s="346" t="s">
        <v>1254</v>
      </c>
      <c r="B59" s="395" t="s">
        <v>1249</v>
      </c>
      <c r="C59" s="396">
        <v>1</v>
      </c>
      <c r="D59" s="347">
        <v>10200</v>
      </c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>
        <v>1</v>
      </c>
      <c r="R59" s="347">
        <v>10200</v>
      </c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78"/>
    </row>
    <row r="60" spans="1:29" ht="28.35" customHeight="1" x14ac:dyDescent="0.3">
      <c r="A60" s="346" t="s">
        <v>1252</v>
      </c>
      <c r="B60" s="395" t="s">
        <v>1249</v>
      </c>
      <c r="C60" s="396">
        <v>1</v>
      </c>
      <c r="D60" s="347">
        <v>2000</v>
      </c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>
        <v>1</v>
      </c>
      <c r="R60" s="347">
        <v>2000</v>
      </c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78"/>
    </row>
    <row r="61" spans="1:29" ht="28.35" customHeight="1" x14ac:dyDescent="0.3">
      <c r="A61" s="346" t="s">
        <v>2109</v>
      </c>
      <c r="B61" s="395" t="s">
        <v>431</v>
      </c>
      <c r="C61" s="396" t="s">
        <v>431</v>
      </c>
      <c r="D61" s="347">
        <f>D63+D64</f>
        <v>36185</v>
      </c>
      <c r="E61" s="347"/>
      <c r="F61" s="347"/>
      <c r="G61" s="347"/>
      <c r="H61" s="347"/>
      <c r="I61" s="347"/>
      <c r="J61" s="347">
        <f>J63+J64</f>
        <v>36185</v>
      </c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78"/>
    </row>
    <row r="62" spans="1:29" ht="28.35" customHeight="1" x14ac:dyDescent="0.3">
      <c r="A62" s="346" t="s">
        <v>2110</v>
      </c>
      <c r="B62" s="395"/>
      <c r="C62" s="396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78"/>
    </row>
    <row r="63" spans="1:29" ht="28.35" customHeight="1" x14ac:dyDescent="0.3">
      <c r="A63" s="389" t="s">
        <v>1254</v>
      </c>
      <c r="B63" s="490" t="s">
        <v>1249</v>
      </c>
      <c r="C63" s="762">
        <v>1</v>
      </c>
      <c r="D63" s="348">
        <v>11000</v>
      </c>
      <c r="E63" s="348"/>
      <c r="F63" s="348"/>
      <c r="G63" s="348"/>
      <c r="H63" s="348"/>
      <c r="I63" s="348">
        <v>1</v>
      </c>
      <c r="J63" s="348">
        <v>11000</v>
      </c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78"/>
    </row>
    <row r="64" spans="1:29" ht="28.35" customHeight="1" x14ac:dyDescent="0.3">
      <c r="A64" s="411" t="s">
        <v>1252</v>
      </c>
      <c r="B64" s="493" t="s">
        <v>1249</v>
      </c>
      <c r="C64" s="767">
        <v>1</v>
      </c>
      <c r="D64" s="412">
        <v>25185</v>
      </c>
      <c r="E64" s="412"/>
      <c r="F64" s="412"/>
      <c r="G64" s="412"/>
      <c r="H64" s="412"/>
      <c r="I64" s="412">
        <v>1</v>
      </c>
      <c r="J64" s="412">
        <v>25185</v>
      </c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412"/>
      <c r="AC64" s="378"/>
    </row>
    <row r="65" spans="1:29" ht="28.35" customHeight="1" thickBot="1" x14ac:dyDescent="0.35">
      <c r="A65" s="390" t="s">
        <v>6</v>
      </c>
      <c r="B65" s="491"/>
      <c r="C65" s="765"/>
      <c r="D65" s="391">
        <f>D49</f>
        <v>74385</v>
      </c>
      <c r="E65" s="391"/>
      <c r="F65" s="391"/>
      <c r="G65" s="391"/>
      <c r="H65" s="391"/>
      <c r="I65" s="391"/>
      <c r="J65" s="391">
        <f>J49</f>
        <v>36185</v>
      </c>
      <c r="K65" s="391"/>
      <c r="L65" s="391"/>
      <c r="M65" s="391"/>
      <c r="N65" s="391"/>
      <c r="O65" s="391"/>
      <c r="P65" s="391"/>
      <c r="Q65" s="391"/>
      <c r="R65" s="391">
        <f>R49</f>
        <v>38200</v>
      </c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78"/>
    </row>
    <row r="66" spans="1:29" ht="28.35" customHeight="1" thickTop="1" x14ac:dyDescent="0.3">
      <c r="A66" s="392"/>
      <c r="B66" s="492"/>
      <c r="C66" s="766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78"/>
    </row>
    <row r="67" spans="1:29" ht="28.35" customHeight="1" x14ac:dyDescent="0.3">
      <c r="A67" s="392"/>
      <c r="B67" s="492"/>
      <c r="C67" s="766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78"/>
    </row>
    <row r="68" spans="1:29" ht="28.35" customHeight="1" x14ac:dyDescent="0.3">
      <c r="A68" s="392"/>
      <c r="B68" s="492"/>
      <c r="C68" s="766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378"/>
    </row>
    <row r="69" spans="1:29" ht="28.35" customHeight="1" x14ac:dyDescent="0.35">
      <c r="A69" s="741"/>
      <c r="B69" s="741"/>
      <c r="C69" s="741"/>
      <c r="D69" s="741"/>
      <c r="E69" s="741"/>
      <c r="F69" s="741"/>
      <c r="G69" s="741"/>
      <c r="H69" s="741"/>
      <c r="I69" s="741"/>
      <c r="J69" s="741"/>
      <c r="K69" s="741"/>
      <c r="L69" s="741"/>
      <c r="M69" s="741"/>
      <c r="N69" s="741"/>
      <c r="O69" s="741"/>
      <c r="P69" s="741"/>
      <c r="Q69" s="741"/>
      <c r="R69" s="741"/>
      <c r="S69" s="378"/>
      <c r="T69" s="378"/>
      <c r="U69" s="378"/>
      <c r="V69" s="378"/>
      <c r="W69" s="378"/>
      <c r="X69" s="378"/>
      <c r="Y69" s="378" t="s">
        <v>126</v>
      </c>
      <c r="Z69" s="380"/>
      <c r="AA69" s="378"/>
      <c r="AB69" s="378"/>
      <c r="AC69" s="378"/>
    </row>
    <row r="70" spans="1:29" ht="28.35" customHeight="1" x14ac:dyDescent="0.35">
      <c r="A70" s="379" t="s">
        <v>414</v>
      </c>
      <c r="B70" s="486"/>
      <c r="C70" s="763"/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78"/>
    </row>
    <row r="71" spans="1:29" ht="28.35" customHeight="1" x14ac:dyDescent="0.35">
      <c r="A71" s="379" t="s">
        <v>428</v>
      </c>
      <c r="B71" s="486"/>
      <c r="C71" s="763"/>
      <c r="D71" s="380"/>
      <c r="E71" s="380"/>
      <c r="F71" s="380"/>
      <c r="G71" s="380"/>
      <c r="H71" s="380"/>
      <c r="I71" s="380"/>
      <c r="J71" s="380"/>
      <c r="K71" s="380"/>
      <c r="L71" s="380"/>
      <c r="M71" s="380"/>
      <c r="N71" s="380"/>
      <c r="O71" s="380"/>
      <c r="P71" s="380"/>
      <c r="Q71" s="380"/>
      <c r="R71" s="380"/>
      <c r="S71" s="380"/>
      <c r="T71" s="380"/>
      <c r="U71" s="380"/>
      <c r="V71" s="380"/>
      <c r="W71" s="380"/>
      <c r="X71" s="380"/>
      <c r="Y71" s="380"/>
      <c r="Z71" s="378"/>
      <c r="AA71" s="380"/>
      <c r="AB71" s="380"/>
      <c r="AC71" s="378"/>
    </row>
    <row r="72" spans="1:29" ht="28.35" customHeight="1" x14ac:dyDescent="0.35">
      <c r="A72" s="379" t="s">
        <v>535</v>
      </c>
      <c r="B72" s="486"/>
      <c r="C72" s="763"/>
      <c r="D72" s="380"/>
      <c r="E72" s="380"/>
      <c r="F72" s="380"/>
      <c r="G72" s="380"/>
      <c r="H72" s="380"/>
      <c r="I72" s="380"/>
      <c r="J72" s="381" t="s">
        <v>1973</v>
      </c>
      <c r="K72" s="380"/>
      <c r="L72" s="380"/>
      <c r="M72" s="380"/>
      <c r="N72" s="380"/>
      <c r="O72" s="380"/>
      <c r="P72" s="380"/>
      <c r="Q72" s="380"/>
      <c r="R72" s="380"/>
      <c r="S72" s="380"/>
      <c r="T72" s="380"/>
      <c r="U72" s="380"/>
      <c r="V72" s="380"/>
      <c r="W72" s="380"/>
      <c r="X72" s="380"/>
      <c r="Y72" s="380"/>
      <c r="Z72" s="380"/>
      <c r="AA72" s="380"/>
      <c r="AB72" s="380"/>
      <c r="AC72" s="378"/>
    </row>
    <row r="73" spans="1:29" ht="28.35" customHeight="1" x14ac:dyDescent="0.35">
      <c r="A73" s="379" t="s">
        <v>1244</v>
      </c>
      <c r="B73" s="486"/>
      <c r="C73" s="763"/>
      <c r="D73" s="380"/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Q73" s="380"/>
      <c r="R73" s="380"/>
      <c r="S73" s="380"/>
      <c r="T73" s="380"/>
      <c r="U73" s="380"/>
      <c r="V73" s="380"/>
      <c r="W73" s="380"/>
      <c r="X73" s="380"/>
      <c r="Y73" s="380"/>
      <c r="Z73" s="380"/>
      <c r="AA73" s="380"/>
      <c r="AB73" s="380"/>
      <c r="AC73" s="378"/>
    </row>
    <row r="74" spans="1:29" s="12" customFormat="1" ht="28.35" customHeight="1" x14ac:dyDescent="0.35">
      <c r="A74" s="1318" t="s">
        <v>1575</v>
      </c>
      <c r="B74" s="1318"/>
      <c r="C74" s="1318"/>
      <c r="D74" s="1318"/>
      <c r="E74" s="1318"/>
      <c r="F74" s="1318"/>
      <c r="G74" s="1318"/>
      <c r="H74" s="1318"/>
      <c r="I74" s="1318"/>
      <c r="J74" s="1318"/>
      <c r="K74" s="1318"/>
      <c r="L74" s="1318"/>
      <c r="M74" s="1318"/>
      <c r="N74" s="1318"/>
      <c r="O74" s="1318"/>
      <c r="P74" s="1318"/>
      <c r="Q74" s="1318"/>
      <c r="R74" s="1318"/>
      <c r="S74" s="1318"/>
      <c r="T74" s="1318"/>
      <c r="U74" s="1318"/>
      <c r="V74" s="1318"/>
      <c r="W74" s="1318"/>
      <c r="X74" s="1318"/>
      <c r="Y74" s="1318"/>
      <c r="Z74" s="385"/>
      <c r="AA74" s="384"/>
      <c r="AB74" s="384"/>
      <c r="AC74" s="385"/>
    </row>
    <row r="75" spans="1:29" s="12" customFormat="1" ht="25.5" customHeight="1" x14ac:dyDescent="0.35">
      <c r="A75" s="382" t="s">
        <v>1576</v>
      </c>
      <c r="B75" s="487"/>
      <c r="C75" s="384"/>
      <c r="D75" s="383"/>
      <c r="E75" s="384"/>
      <c r="F75" s="383"/>
      <c r="G75" s="383"/>
      <c r="H75" s="384"/>
      <c r="I75" s="384"/>
      <c r="J75" s="384"/>
      <c r="K75" s="384"/>
      <c r="L75" s="383"/>
      <c r="M75" s="383"/>
      <c r="N75" s="384"/>
      <c r="O75" s="384"/>
      <c r="P75" s="384"/>
      <c r="Q75" s="384"/>
      <c r="R75" s="383"/>
      <c r="S75" s="383"/>
      <c r="T75" s="384"/>
      <c r="U75" s="384"/>
      <c r="V75" s="384"/>
      <c r="W75" s="384"/>
      <c r="X75" s="383"/>
      <c r="Y75" s="383"/>
      <c r="Z75" s="385"/>
      <c r="AA75" s="384"/>
      <c r="AB75" s="384"/>
      <c r="AC75" s="385"/>
    </row>
    <row r="76" spans="1:29" s="12" customFormat="1" ht="28.35" customHeight="1" x14ac:dyDescent="0.35">
      <c r="A76" s="382" t="s">
        <v>1577</v>
      </c>
      <c r="B76" s="487"/>
      <c r="C76" s="384"/>
      <c r="D76" s="383"/>
      <c r="E76" s="384"/>
      <c r="F76" s="383"/>
      <c r="G76" s="383"/>
      <c r="H76" s="384"/>
      <c r="I76" s="384"/>
      <c r="J76" s="384"/>
      <c r="K76" s="384"/>
      <c r="L76" s="383"/>
      <c r="M76" s="383"/>
      <c r="N76" s="384"/>
      <c r="O76" s="384"/>
      <c r="P76" s="384"/>
      <c r="Q76" s="384"/>
      <c r="R76" s="383"/>
      <c r="S76" s="383"/>
      <c r="T76" s="384"/>
      <c r="U76" s="384"/>
      <c r="V76" s="384"/>
      <c r="W76" s="384"/>
      <c r="X76" s="383"/>
      <c r="Y76" s="383"/>
      <c r="Z76" s="385"/>
      <c r="AA76" s="384"/>
      <c r="AB76" s="384"/>
      <c r="AC76" s="385"/>
    </row>
    <row r="77" spans="1:29" s="12" customFormat="1" ht="28.35" customHeight="1" x14ac:dyDescent="0.35">
      <c r="A77" s="382" t="s">
        <v>1245</v>
      </c>
      <c r="B77" s="487"/>
      <c r="C77" s="384"/>
      <c r="D77" s="383"/>
      <c r="E77" s="384"/>
      <c r="F77" s="383"/>
      <c r="G77" s="383"/>
      <c r="H77" s="384"/>
      <c r="I77" s="384"/>
      <c r="J77" s="384"/>
      <c r="K77" s="384"/>
      <c r="L77" s="383"/>
      <c r="M77" s="383"/>
      <c r="N77" s="384"/>
      <c r="O77" s="384"/>
      <c r="P77" s="384"/>
      <c r="Q77" s="384"/>
      <c r="R77" s="383"/>
      <c r="S77" s="383"/>
      <c r="T77" s="384"/>
      <c r="U77" s="384"/>
      <c r="V77" s="384"/>
      <c r="W77" s="384"/>
      <c r="X77" s="383"/>
      <c r="Y77" s="383"/>
      <c r="Z77" s="385"/>
      <c r="AA77" s="384"/>
      <c r="AB77" s="384"/>
      <c r="AC77" s="385"/>
    </row>
    <row r="78" spans="1:29" s="12" customFormat="1" ht="28.35" customHeight="1" x14ac:dyDescent="0.35">
      <c r="A78" s="383" t="s">
        <v>1246</v>
      </c>
      <c r="B78" s="487"/>
      <c r="C78" s="384"/>
      <c r="D78" s="383"/>
      <c r="E78" s="384"/>
      <c r="F78" s="383"/>
      <c r="G78" s="383"/>
      <c r="H78" s="385"/>
      <c r="I78" s="385"/>
      <c r="J78" s="385"/>
      <c r="K78" s="384"/>
      <c r="L78" s="383"/>
      <c r="M78" s="383"/>
      <c r="N78" s="385"/>
      <c r="O78" s="385"/>
      <c r="P78" s="385"/>
      <c r="Q78" s="384"/>
      <c r="R78" s="383"/>
      <c r="S78" s="383"/>
      <c r="T78" s="385"/>
      <c r="U78" s="385"/>
      <c r="V78" s="385"/>
      <c r="W78" s="384"/>
      <c r="X78" s="383"/>
      <c r="Y78" s="383"/>
      <c r="Z78" s="385"/>
      <c r="AA78" s="1323" t="s">
        <v>89</v>
      </c>
      <c r="AB78" s="1323"/>
      <c r="AC78" s="385"/>
    </row>
    <row r="79" spans="1:29" s="12" customFormat="1" ht="28.35" customHeight="1" x14ac:dyDescent="0.35">
      <c r="A79" s="1324" t="s">
        <v>81</v>
      </c>
      <c r="B79" s="1324" t="s">
        <v>7</v>
      </c>
      <c r="C79" s="1322" t="s">
        <v>16</v>
      </c>
      <c r="D79" s="1320"/>
      <c r="E79" s="1322" t="s">
        <v>104</v>
      </c>
      <c r="F79" s="1322"/>
      <c r="G79" s="1322"/>
      <c r="H79" s="1322"/>
      <c r="I79" s="1322"/>
      <c r="J79" s="1322"/>
      <c r="K79" s="1322" t="s">
        <v>68</v>
      </c>
      <c r="L79" s="1322"/>
      <c r="M79" s="1322"/>
      <c r="N79" s="1322"/>
      <c r="O79" s="1322"/>
      <c r="P79" s="1322"/>
      <c r="Q79" s="1322" t="s">
        <v>92</v>
      </c>
      <c r="R79" s="1322"/>
      <c r="S79" s="1322"/>
      <c r="T79" s="1322"/>
      <c r="U79" s="1322"/>
      <c r="V79" s="1322"/>
      <c r="W79" s="1322" t="s">
        <v>93</v>
      </c>
      <c r="X79" s="1322"/>
      <c r="Y79" s="1322"/>
      <c r="Z79" s="1322"/>
      <c r="AA79" s="1322"/>
      <c r="AB79" s="1322"/>
      <c r="AC79" s="385"/>
    </row>
    <row r="80" spans="1:29" ht="28.35" customHeight="1" x14ac:dyDescent="0.3">
      <c r="A80" s="1325"/>
      <c r="B80" s="1325"/>
      <c r="C80" s="386"/>
      <c r="D80" s="1328" t="s">
        <v>17</v>
      </c>
      <c r="E80" s="1322" t="s">
        <v>105</v>
      </c>
      <c r="F80" s="1322"/>
      <c r="G80" s="1322" t="s">
        <v>106</v>
      </c>
      <c r="H80" s="1322"/>
      <c r="I80" s="1322" t="s">
        <v>107</v>
      </c>
      <c r="J80" s="1322"/>
      <c r="K80" s="1322" t="s">
        <v>88</v>
      </c>
      <c r="L80" s="1322"/>
      <c r="M80" s="1322" t="s">
        <v>94</v>
      </c>
      <c r="N80" s="1322"/>
      <c r="O80" s="1322" t="s">
        <v>95</v>
      </c>
      <c r="P80" s="1322"/>
      <c r="Q80" s="1322" t="s">
        <v>96</v>
      </c>
      <c r="R80" s="1322"/>
      <c r="S80" s="1322" t="s">
        <v>97</v>
      </c>
      <c r="T80" s="1322"/>
      <c r="U80" s="1322" t="s">
        <v>98</v>
      </c>
      <c r="V80" s="1322"/>
      <c r="W80" s="1322" t="s">
        <v>99</v>
      </c>
      <c r="X80" s="1322"/>
      <c r="Y80" s="1322" t="s">
        <v>100</v>
      </c>
      <c r="Z80" s="1322"/>
      <c r="AA80" s="1322" t="s">
        <v>101</v>
      </c>
      <c r="AB80" s="1322"/>
      <c r="AC80" s="378"/>
    </row>
    <row r="81" spans="1:29" ht="25.5" customHeight="1" x14ac:dyDescent="0.3">
      <c r="A81" s="1325"/>
      <c r="B81" s="1325"/>
      <c r="C81" s="344" t="s">
        <v>84</v>
      </c>
      <c r="D81" s="1329"/>
      <c r="E81" s="386" t="s">
        <v>84</v>
      </c>
      <c r="F81" s="386" t="s">
        <v>86</v>
      </c>
      <c r="G81" s="386" t="s">
        <v>84</v>
      </c>
      <c r="H81" s="386" t="s">
        <v>86</v>
      </c>
      <c r="I81" s="386" t="s">
        <v>84</v>
      </c>
      <c r="J81" s="386" t="s">
        <v>86</v>
      </c>
      <c r="K81" s="386" t="s">
        <v>84</v>
      </c>
      <c r="L81" s="386" t="s">
        <v>86</v>
      </c>
      <c r="M81" s="386" t="s">
        <v>84</v>
      </c>
      <c r="N81" s="386" t="s">
        <v>86</v>
      </c>
      <c r="O81" s="386" t="s">
        <v>84</v>
      </c>
      <c r="P81" s="386" t="s">
        <v>86</v>
      </c>
      <c r="Q81" s="386" t="s">
        <v>84</v>
      </c>
      <c r="R81" s="386" t="s">
        <v>86</v>
      </c>
      <c r="S81" s="386" t="s">
        <v>84</v>
      </c>
      <c r="T81" s="386" t="s">
        <v>86</v>
      </c>
      <c r="U81" s="386" t="s">
        <v>84</v>
      </c>
      <c r="V81" s="386" t="s">
        <v>86</v>
      </c>
      <c r="W81" s="386" t="s">
        <v>84</v>
      </c>
      <c r="X81" s="386" t="s">
        <v>86</v>
      </c>
      <c r="Y81" s="386" t="s">
        <v>84</v>
      </c>
      <c r="Z81" s="386" t="s">
        <v>86</v>
      </c>
      <c r="AA81" s="386" t="s">
        <v>84</v>
      </c>
      <c r="AB81" s="386" t="s">
        <v>86</v>
      </c>
      <c r="AC81" s="378"/>
    </row>
    <row r="82" spans="1:29" ht="23.25" customHeight="1" x14ac:dyDescent="0.3">
      <c r="A82" s="1326"/>
      <c r="B82" s="1326"/>
      <c r="C82" s="345" t="s">
        <v>85</v>
      </c>
      <c r="D82" s="1330"/>
      <c r="E82" s="345" t="s">
        <v>85</v>
      </c>
      <c r="F82" s="345" t="s">
        <v>87</v>
      </c>
      <c r="G82" s="345" t="s">
        <v>85</v>
      </c>
      <c r="H82" s="345" t="s">
        <v>87</v>
      </c>
      <c r="I82" s="345" t="s">
        <v>85</v>
      </c>
      <c r="J82" s="345" t="s">
        <v>87</v>
      </c>
      <c r="K82" s="345" t="s">
        <v>85</v>
      </c>
      <c r="L82" s="345" t="s">
        <v>87</v>
      </c>
      <c r="M82" s="345" t="s">
        <v>85</v>
      </c>
      <c r="N82" s="345" t="s">
        <v>87</v>
      </c>
      <c r="O82" s="345" t="s">
        <v>85</v>
      </c>
      <c r="P82" s="345" t="s">
        <v>87</v>
      </c>
      <c r="Q82" s="345" t="s">
        <v>85</v>
      </c>
      <c r="R82" s="345" t="s">
        <v>87</v>
      </c>
      <c r="S82" s="345" t="s">
        <v>85</v>
      </c>
      <c r="T82" s="345" t="s">
        <v>87</v>
      </c>
      <c r="U82" s="345" t="s">
        <v>85</v>
      </c>
      <c r="V82" s="345" t="s">
        <v>87</v>
      </c>
      <c r="W82" s="345" t="s">
        <v>85</v>
      </c>
      <c r="X82" s="345" t="s">
        <v>87</v>
      </c>
      <c r="Y82" s="345" t="s">
        <v>85</v>
      </c>
      <c r="Z82" s="345" t="s">
        <v>87</v>
      </c>
      <c r="AA82" s="345" t="s">
        <v>85</v>
      </c>
      <c r="AB82" s="345" t="s">
        <v>87</v>
      </c>
      <c r="AC82" s="378"/>
    </row>
    <row r="83" spans="1:29" ht="28.35" customHeight="1" x14ac:dyDescent="0.3">
      <c r="A83" s="394" t="s">
        <v>1435</v>
      </c>
      <c r="B83" s="488"/>
      <c r="C83" s="764"/>
      <c r="D83" s="341">
        <f>D84+D87+D90+D92+D95+D99+D109+D112</f>
        <v>157284</v>
      </c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>
        <f>P84+P90+P92+P109+P112</f>
        <v>63040</v>
      </c>
      <c r="Q83" s="341"/>
      <c r="R83" s="341"/>
      <c r="S83" s="341"/>
      <c r="T83" s="341"/>
      <c r="U83" s="341"/>
      <c r="V83" s="341">
        <f>V87+V95</f>
        <v>44244</v>
      </c>
      <c r="W83" s="341"/>
      <c r="X83" s="341"/>
      <c r="Y83" s="341"/>
      <c r="Z83" s="341">
        <f>Z99</f>
        <v>50000</v>
      </c>
      <c r="AA83" s="387"/>
      <c r="AB83" s="387"/>
      <c r="AC83" s="378"/>
    </row>
    <row r="84" spans="1:29" ht="37.5" customHeight="1" x14ac:dyDescent="0.5">
      <c r="A84" s="423" t="s">
        <v>1453</v>
      </c>
      <c r="B84" s="396" t="s">
        <v>431</v>
      </c>
      <c r="C84" s="396" t="s">
        <v>431</v>
      </c>
      <c r="D84" s="397">
        <f>D85+D86</f>
        <v>20000</v>
      </c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 t="s">
        <v>431</v>
      </c>
      <c r="P84" s="347">
        <f>P85+P86</f>
        <v>20000</v>
      </c>
      <c r="Q84" s="347"/>
      <c r="R84" s="347"/>
      <c r="S84" s="347"/>
      <c r="T84" s="347"/>
      <c r="U84" s="347"/>
      <c r="V84" s="347"/>
      <c r="W84" s="347"/>
      <c r="X84" s="347"/>
      <c r="Y84" s="347"/>
      <c r="Z84" s="347"/>
      <c r="AA84" s="347"/>
      <c r="AB84" s="347"/>
      <c r="AC84" s="378"/>
    </row>
    <row r="85" spans="1:29" ht="24.75" customHeight="1" x14ac:dyDescent="0.3">
      <c r="A85" s="346" t="s">
        <v>1247</v>
      </c>
      <c r="B85" s="396" t="s">
        <v>2208</v>
      </c>
      <c r="C85" s="396">
        <v>1</v>
      </c>
      <c r="D85" s="396">
        <v>3600</v>
      </c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>
        <v>1</v>
      </c>
      <c r="P85" s="347">
        <v>3600</v>
      </c>
      <c r="Q85" s="347"/>
      <c r="R85" s="347"/>
      <c r="S85" s="347"/>
      <c r="T85" s="347"/>
      <c r="U85" s="347"/>
      <c r="V85" s="347"/>
      <c r="W85" s="347"/>
      <c r="X85" s="347"/>
      <c r="Y85" s="347"/>
      <c r="Z85" s="347"/>
      <c r="AA85" s="347"/>
      <c r="AB85" s="347"/>
      <c r="AC85" s="378"/>
    </row>
    <row r="86" spans="1:29" ht="25.5" customHeight="1" x14ac:dyDescent="0.3">
      <c r="A86" s="346" t="s">
        <v>1248</v>
      </c>
      <c r="B86" s="396" t="s">
        <v>1249</v>
      </c>
      <c r="C86" s="396">
        <v>1</v>
      </c>
      <c r="D86" s="396">
        <v>16400</v>
      </c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>
        <v>1</v>
      </c>
      <c r="P86" s="347">
        <v>16400</v>
      </c>
      <c r="Q86" s="347"/>
      <c r="R86" s="347"/>
      <c r="S86" s="347"/>
      <c r="T86" s="347"/>
      <c r="U86" s="347"/>
      <c r="V86" s="347"/>
      <c r="W86" s="347"/>
      <c r="X86" s="347"/>
      <c r="Y86" s="347"/>
      <c r="Z86" s="347"/>
      <c r="AA86" s="347"/>
      <c r="AB86" s="347"/>
      <c r="AC86" s="378"/>
    </row>
    <row r="87" spans="1:29" ht="39.75" customHeight="1" x14ac:dyDescent="0.3">
      <c r="A87" s="351" t="s">
        <v>1809</v>
      </c>
      <c r="B87" s="396" t="s">
        <v>431</v>
      </c>
      <c r="C87" s="396" t="s">
        <v>431</v>
      </c>
      <c r="D87" s="398">
        <f>D88+D89</f>
        <v>14244</v>
      </c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 t="s">
        <v>431</v>
      </c>
      <c r="P87" s="347" t="s">
        <v>431</v>
      </c>
      <c r="Q87" s="347"/>
      <c r="R87" s="347"/>
      <c r="S87" s="347"/>
      <c r="T87" s="347"/>
      <c r="U87" s="347">
        <v>1</v>
      </c>
      <c r="V87" s="347">
        <f>V88+V89</f>
        <v>14244</v>
      </c>
      <c r="W87" s="347"/>
      <c r="X87" s="347"/>
      <c r="Y87" s="347"/>
      <c r="Z87" s="347"/>
      <c r="AA87" s="347"/>
      <c r="AB87" s="347"/>
      <c r="AC87" s="378"/>
    </row>
    <row r="88" spans="1:29" ht="24.75" customHeight="1" x14ac:dyDescent="0.3">
      <c r="A88" s="346" t="s">
        <v>1975</v>
      </c>
      <c r="B88" s="396" t="s">
        <v>1249</v>
      </c>
      <c r="C88" s="396">
        <v>1</v>
      </c>
      <c r="D88" s="396">
        <v>11600</v>
      </c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 t="s">
        <v>431</v>
      </c>
      <c r="Q88" s="347"/>
      <c r="R88" s="347"/>
      <c r="S88" s="347"/>
      <c r="T88" s="347"/>
      <c r="U88" s="347"/>
      <c r="V88" s="347">
        <v>11600</v>
      </c>
      <c r="W88" s="347"/>
      <c r="X88" s="347"/>
      <c r="Y88" s="347"/>
      <c r="Z88" s="347"/>
      <c r="AA88" s="347"/>
      <c r="AB88" s="347"/>
      <c r="AC88" s="378"/>
    </row>
    <row r="89" spans="1:29" ht="21.75" customHeight="1" x14ac:dyDescent="0.3">
      <c r="A89" s="346" t="s">
        <v>1305</v>
      </c>
      <c r="B89" s="396" t="s">
        <v>1249</v>
      </c>
      <c r="C89" s="396">
        <v>1</v>
      </c>
      <c r="D89" s="395">
        <v>2644</v>
      </c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 t="s">
        <v>431</v>
      </c>
      <c r="Q89" s="347"/>
      <c r="R89" s="347"/>
      <c r="S89" s="347"/>
      <c r="T89" s="347"/>
      <c r="U89" s="347"/>
      <c r="V89" s="347">
        <v>2644</v>
      </c>
      <c r="W89" s="347"/>
      <c r="X89" s="347"/>
      <c r="Y89" s="347"/>
      <c r="Z89" s="347"/>
      <c r="AA89" s="347"/>
      <c r="AB89" s="347"/>
      <c r="AC89" s="378"/>
    </row>
    <row r="90" spans="1:29" ht="42.75" customHeight="1" x14ac:dyDescent="0.5">
      <c r="A90" s="351" t="s">
        <v>1974</v>
      </c>
      <c r="B90" s="396" t="s">
        <v>431</v>
      </c>
      <c r="C90" s="396" t="s">
        <v>431</v>
      </c>
      <c r="D90" s="396">
        <f>D91</f>
        <v>1000</v>
      </c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 t="s">
        <v>431</v>
      </c>
      <c r="P90" s="352">
        <f>P91</f>
        <v>1000</v>
      </c>
      <c r="Q90" s="347"/>
      <c r="R90" s="347"/>
      <c r="S90" s="347"/>
      <c r="T90" s="347"/>
      <c r="U90" s="347"/>
      <c r="V90" s="347"/>
      <c r="W90" s="347"/>
      <c r="X90" s="347"/>
      <c r="Y90" s="347"/>
      <c r="Z90" s="347"/>
      <c r="AA90" s="347"/>
      <c r="AB90" s="347"/>
      <c r="AC90" s="378"/>
    </row>
    <row r="91" spans="1:29" ht="23.25" customHeight="1" x14ac:dyDescent="0.3">
      <c r="A91" s="346" t="s">
        <v>1867</v>
      </c>
      <c r="B91" s="396" t="s">
        <v>1249</v>
      </c>
      <c r="C91" s="399">
        <v>1</v>
      </c>
      <c r="D91" s="396">
        <v>1000</v>
      </c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>
        <v>1</v>
      </c>
      <c r="P91" s="347">
        <v>1000</v>
      </c>
      <c r="Q91" s="347"/>
      <c r="R91" s="347"/>
      <c r="S91" s="347"/>
      <c r="T91" s="347"/>
      <c r="U91" s="347"/>
      <c r="V91" s="347"/>
      <c r="W91" s="347"/>
      <c r="X91" s="347"/>
      <c r="Y91" s="347"/>
      <c r="Z91" s="347"/>
      <c r="AA91" s="347"/>
      <c r="AB91" s="347"/>
      <c r="AC91" s="378"/>
    </row>
    <row r="92" spans="1:29" ht="36" customHeight="1" x14ac:dyDescent="0.3">
      <c r="A92" s="351" t="s">
        <v>1976</v>
      </c>
      <c r="B92" s="396" t="s">
        <v>431</v>
      </c>
      <c r="C92" s="396" t="s">
        <v>431</v>
      </c>
      <c r="D92" s="400">
        <f>D93+D94</f>
        <v>15000</v>
      </c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 t="s">
        <v>431</v>
      </c>
      <c r="P92" s="347">
        <f>P93+P94</f>
        <v>15000</v>
      </c>
      <c r="Q92" s="347"/>
      <c r="R92" s="347"/>
      <c r="S92" s="347"/>
      <c r="T92" s="347"/>
      <c r="U92" s="347"/>
      <c r="V92" s="347"/>
      <c r="W92" s="347"/>
      <c r="X92" s="347"/>
      <c r="Y92" s="347"/>
      <c r="Z92" s="347"/>
      <c r="AA92" s="347"/>
      <c r="AB92" s="347"/>
      <c r="AC92" s="378"/>
    </row>
    <row r="93" spans="1:29" ht="24.75" customHeight="1" x14ac:dyDescent="0.3">
      <c r="A93" s="346" t="s">
        <v>1251</v>
      </c>
      <c r="B93" s="396" t="s">
        <v>1249</v>
      </c>
      <c r="C93" s="396">
        <v>1</v>
      </c>
      <c r="D93" s="400">
        <v>6500</v>
      </c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>
        <v>1</v>
      </c>
      <c r="P93" s="347">
        <v>6500</v>
      </c>
      <c r="Q93" s="347"/>
      <c r="R93" s="347"/>
      <c r="S93" s="347"/>
      <c r="T93" s="347"/>
      <c r="U93" s="347"/>
      <c r="V93" s="347"/>
      <c r="W93" s="347"/>
      <c r="X93" s="347"/>
      <c r="Y93" s="347"/>
      <c r="Z93" s="347"/>
      <c r="AA93" s="347"/>
      <c r="AB93" s="347"/>
      <c r="AC93" s="378"/>
    </row>
    <row r="94" spans="1:29" ht="22.5" customHeight="1" x14ac:dyDescent="0.3">
      <c r="A94" s="346" t="s">
        <v>1252</v>
      </c>
      <c r="B94" s="396" t="s">
        <v>1249</v>
      </c>
      <c r="C94" s="396">
        <v>1</v>
      </c>
      <c r="D94" s="400">
        <v>8500</v>
      </c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>
        <v>1</v>
      </c>
      <c r="P94" s="347">
        <v>8500</v>
      </c>
      <c r="Q94" s="347"/>
      <c r="R94" s="347"/>
      <c r="S94" s="347"/>
      <c r="T94" s="347"/>
      <c r="U94" s="347"/>
      <c r="V94" s="347"/>
      <c r="W94" s="347"/>
      <c r="X94" s="347"/>
      <c r="Y94" s="347"/>
      <c r="Z94" s="347"/>
      <c r="AA94" s="347"/>
      <c r="AB94" s="347"/>
      <c r="AC94" s="378"/>
    </row>
    <row r="95" spans="1:29" ht="41.25" customHeight="1" x14ac:dyDescent="0.3">
      <c r="A95" s="351" t="s">
        <v>1275</v>
      </c>
      <c r="B95" s="396" t="s">
        <v>431</v>
      </c>
      <c r="C95" s="396" t="s">
        <v>431</v>
      </c>
      <c r="D95" s="396">
        <f>D96+D97+D98</f>
        <v>30000</v>
      </c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Q95" s="347"/>
      <c r="R95" s="347"/>
      <c r="S95" s="347"/>
      <c r="T95" s="347"/>
      <c r="U95" s="347" t="s">
        <v>431</v>
      </c>
      <c r="V95" s="347">
        <f>V96+V97+V98</f>
        <v>30000</v>
      </c>
      <c r="W95" s="347"/>
      <c r="X95" s="347"/>
      <c r="Y95" s="347"/>
      <c r="Z95" s="347"/>
      <c r="AA95" s="347"/>
      <c r="AB95" s="347"/>
      <c r="AC95" s="378"/>
    </row>
    <row r="96" spans="1:29" ht="23.25" customHeight="1" x14ac:dyDescent="0.3">
      <c r="A96" s="346" t="s">
        <v>1253</v>
      </c>
      <c r="B96" s="396" t="s">
        <v>2208</v>
      </c>
      <c r="C96" s="396">
        <v>2</v>
      </c>
      <c r="D96" s="347">
        <v>7200</v>
      </c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347"/>
      <c r="P96" s="347"/>
      <c r="Q96" s="347"/>
      <c r="R96" s="347"/>
      <c r="S96" s="347"/>
      <c r="T96" s="347"/>
      <c r="U96" s="347">
        <v>2</v>
      </c>
      <c r="V96" s="347">
        <v>7200</v>
      </c>
      <c r="W96" s="347"/>
      <c r="X96" s="347"/>
      <c r="Y96" s="347"/>
      <c r="Z96" s="347"/>
      <c r="AA96" s="347"/>
      <c r="AB96" s="347"/>
      <c r="AC96" s="378"/>
    </row>
    <row r="97" spans="1:30" ht="28.35" customHeight="1" x14ac:dyDescent="0.3">
      <c r="A97" s="346" t="s">
        <v>1977</v>
      </c>
      <c r="B97" s="396" t="s">
        <v>1249</v>
      </c>
      <c r="C97" s="396">
        <v>1</v>
      </c>
      <c r="D97" s="347">
        <v>19600</v>
      </c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Q97" s="347"/>
      <c r="R97" s="347"/>
      <c r="S97" s="347"/>
      <c r="T97" s="347"/>
      <c r="U97" s="347">
        <v>1</v>
      </c>
      <c r="V97" s="347">
        <v>19600</v>
      </c>
      <c r="W97" s="347"/>
      <c r="X97" s="347"/>
      <c r="Y97" s="347"/>
      <c r="Z97" s="347"/>
      <c r="AA97" s="347"/>
      <c r="AB97" s="347"/>
      <c r="AC97" s="378"/>
    </row>
    <row r="98" spans="1:30" ht="20.25" customHeight="1" x14ac:dyDescent="0.3">
      <c r="A98" s="346" t="s">
        <v>1867</v>
      </c>
      <c r="B98" s="396" t="s">
        <v>1249</v>
      </c>
      <c r="C98" s="396">
        <v>1</v>
      </c>
      <c r="D98" s="347">
        <v>3200</v>
      </c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Q98" s="347"/>
      <c r="R98" s="347"/>
      <c r="S98" s="347"/>
      <c r="T98" s="347"/>
      <c r="U98" s="347">
        <v>1</v>
      </c>
      <c r="V98" s="347">
        <v>3200</v>
      </c>
      <c r="W98" s="347"/>
      <c r="X98" s="347"/>
      <c r="Y98" s="347"/>
      <c r="Z98" s="347"/>
      <c r="AA98" s="347"/>
      <c r="AB98" s="347"/>
      <c r="AC98" s="378"/>
    </row>
    <row r="99" spans="1:30" s="1113" customFormat="1" ht="55.5" customHeight="1" x14ac:dyDescent="0.3">
      <c r="A99" s="401" t="s">
        <v>2271</v>
      </c>
      <c r="B99" s="396" t="s">
        <v>431</v>
      </c>
      <c r="C99" s="396" t="s">
        <v>431</v>
      </c>
      <c r="D99" s="400">
        <f>D100+D101+D108</f>
        <v>50000</v>
      </c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Q99" s="347"/>
      <c r="R99" s="347"/>
      <c r="S99" s="347"/>
      <c r="T99" s="347"/>
      <c r="U99" s="347"/>
      <c r="V99" s="347"/>
      <c r="W99" s="347"/>
      <c r="X99" s="347"/>
      <c r="Y99" s="347">
        <v>1</v>
      </c>
      <c r="Z99" s="347">
        <f>Z100+Z101+Z108</f>
        <v>50000</v>
      </c>
      <c r="AA99" s="347"/>
      <c r="AB99" s="347"/>
      <c r="AC99" s="403"/>
    </row>
    <row r="100" spans="1:30" s="1113" customFormat="1" ht="21.75" customHeight="1" x14ac:dyDescent="0.3">
      <c r="A100" s="346" t="s">
        <v>1253</v>
      </c>
      <c r="B100" s="396" t="s">
        <v>2208</v>
      </c>
      <c r="C100" s="396">
        <v>2</v>
      </c>
      <c r="D100" s="400">
        <v>7200</v>
      </c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7"/>
      <c r="Q100" s="347"/>
      <c r="R100" s="347"/>
      <c r="S100" s="347"/>
      <c r="T100" s="347"/>
      <c r="U100" s="347"/>
      <c r="V100" s="347"/>
      <c r="W100" s="347"/>
      <c r="X100" s="347"/>
      <c r="Y100" s="347"/>
      <c r="Z100" s="347">
        <v>7200</v>
      </c>
      <c r="AA100" s="347"/>
      <c r="AB100" s="347"/>
      <c r="AC100" s="403"/>
    </row>
    <row r="101" spans="1:30" s="1114" customFormat="1" ht="28.35" customHeight="1" x14ac:dyDescent="0.3">
      <c r="A101" s="411" t="s">
        <v>1977</v>
      </c>
      <c r="B101" s="767" t="s">
        <v>1249</v>
      </c>
      <c r="C101" s="767">
        <v>1</v>
      </c>
      <c r="D101" s="906">
        <v>28000</v>
      </c>
      <c r="E101" s="412"/>
      <c r="F101" s="412"/>
      <c r="G101" s="412"/>
      <c r="H101" s="412"/>
      <c r="I101" s="412"/>
      <c r="J101" s="412"/>
      <c r="K101" s="412"/>
      <c r="L101" s="412"/>
      <c r="M101" s="412"/>
      <c r="N101" s="412"/>
      <c r="O101" s="412"/>
      <c r="P101" s="412"/>
      <c r="Q101" s="412"/>
      <c r="R101" s="412"/>
      <c r="S101" s="412"/>
      <c r="T101" s="412"/>
      <c r="U101" s="412"/>
      <c r="V101" s="412"/>
      <c r="W101" s="412"/>
      <c r="X101" s="412"/>
      <c r="Y101" s="412"/>
      <c r="Z101" s="412">
        <v>28000</v>
      </c>
      <c r="AA101" s="412"/>
      <c r="AB101" s="412"/>
      <c r="AC101" s="908"/>
    </row>
    <row r="102" spans="1:30" ht="28.35" customHeight="1" x14ac:dyDescent="0.3">
      <c r="A102" s="403"/>
      <c r="B102" s="907"/>
      <c r="C102" s="907"/>
      <c r="D102" s="1111"/>
      <c r="E102" s="905"/>
      <c r="F102" s="905"/>
      <c r="G102" s="905"/>
      <c r="H102" s="905"/>
      <c r="I102" s="905"/>
      <c r="J102" s="905"/>
      <c r="K102" s="905"/>
      <c r="L102" s="905"/>
      <c r="M102" s="905"/>
      <c r="N102" s="905"/>
      <c r="O102" s="905"/>
      <c r="P102" s="905"/>
      <c r="Q102" s="905"/>
      <c r="R102" s="905"/>
      <c r="S102" s="905"/>
      <c r="T102" s="905"/>
      <c r="U102" s="905"/>
      <c r="V102" s="905"/>
      <c r="W102" s="905"/>
      <c r="X102" s="905"/>
      <c r="Y102" s="905"/>
      <c r="Z102" s="905"/>
      <c r="AA102" s="905"/>
      <c r="AB102" s="905"/>
      <c r="AC102" s="378"/>
    </row>
    <row r="103" spans="1:30" s="1113" customFormat="1" ht="28.35" customHeight="1" x14ac:dyDescent="0.35">
      <c r="A103" s="908"/>
      <c r="B103" s="909"/>
      <c r="C103" s="909"/>
      <c r="D103" s="910"/>
      <c r="E103" s="911"/>
      <c r="F103" s="911"/>
      <c r="G103" s="911"/>
      <c r="H103" s="911"/>
      <c r="I103" s="911"/>
      <c r="J103" s="911"/>
      <c r="K103" s="911"/>
      <c r="L103" s="911"/>
      <c r="M103" s="911"/>
      <c r="N103" s="911"/>
      <c r="O103" s="911"/>
      <c r="P103" s="911"/>
      <c r="Q103" s="911"/>
      <c r="R103" s="911"/>
      <c r="S103" s="911"/>
      <c r="T103" s="911"/>
      <c r="U103" s="911"/>
      <c r="V103" s="911"/>
      <c r="W103" s="905"/>
      <c r="X103" s="905"/>
      <c r="Y103" s="403"/>
      <c r="Z103" s="1112"/>
      <c r="AA103" s="905"/>
      <c r="AB103" s="403" t="s">
        <v>126</v>
      </c>
      <c r="AC103" s="403"/>
      <c r="AD103" s="1112"/>
    </row>
    <row r="104" spans="1:30" ht="28.35" customHeight="1" x14ac:dyDescent="0.3">
      <c r="A104" s="1325" t="s">
        <v>81</v>
      </c>
      <c r="B104" s="1325" t="s">
        <v>7</v>
      </c>
      <c r="C104" s="1335" t="s">
        <v>16</v>
      </c>
      <c r="D104" s="1336"/>
      <c r="E104" s="1335" t="s">
        <v>104</v>
      </c>
      <c r="F104" s="1335"/>
      <c r="G104" s="1335"/>
      <c r="H104" s="1335"/>
      <c r="I104" s="1335"/>
      <c r="J104" s="1335"/>
      <c r="K104" s="1335" t="s">
        <v>68</v>
      </c>
      <c r="L104" s="1335"/>
      <c r="M104" s="1335"/>
      <c r="N104" s="1335"/>
      <c r="O104" s="1335"/>
      <c r="P104" s="1335"/>
      <c r="Q104" s="1335" t="s">
        <v>92</v>
      </c>
      <c r="R104" s="1335"/>
      <c r="S104" s="1335"/>
      <c r="T104" s="1335"/>
      <c r="U104" s="1335"/>
      <c r="V104" s="1335"/>
      <c r="W104" s="1322" t="s">
        <v>93</v>
      </c>
      <c r="X104" s="1322"/>
      <c r="Y104" s="1322"/>
      <c r="Z104" s="1322"/>
      <c r="AA104" s="1322"/>
      <c r="AB104" s="1322"/>
      <c r="AC104" s="378"/>
    </row>
    <row r="105" spans="1:30" ht="39" customHeight="1" x14ac:dyDescent="0.3">
      <c r="A105" s="1325"/>
      <c r="B105" s="1325"/>
      <c r="C105" s="386"/>
      <c r="D105" s="1328" t="s">
        <v>17</v>
      </c>
      <c r="E105" s="1322" t="s">
        <v>105</v>
      </c>
      <c r="F105" s="1322"/>
      <c r="G105" s="1322" t="s">
        <v>106</v>
      </c>
      <c r="H105" s="1322"/>
      <c r="I105" s="1322" t="s">
        <v>107</v>
      </c>
      <c r="J105" s="1322"/>
      <c r="K105" s="1322" t="s">
        <v>88</v>
      </c>
      <c r="L105" s="1322"/>
      <c r="M105" s="1322" t="s">
        <v>94</v>
      </c>
      <c r="N105" s="1322"/>
      <c r="O105" s="1322" t="s">
        <v>95</v>
      </c>
      <c r="P105" s="1322"/>
      <c r="Q105" s="1322" t="s">
        <v>96</v>
      </c>
      <c r="R105" s="1322"/>
      <c r="S105" s="1322" t="s">
        <v>97</v>
      </c>
      <c r="T105" s="1322"/>
      <c r="U105" s="1322" t="s">
        <v>98</v>
      </c>
      <c r="V105" s="1322"/>
      <c r="W105" s="1322" t="s">
        <v>99</v>
      </c>
      <c r="X105" s="1322"/>
      <c r="Y105" s="1322" t="s">
        <v>100</v>
      </c>
      <c r="Z105" s="1322"/>
      <c r="AA105" s="1322" t="s">
        <v>101</v>
      </c>
      <c r="AB105" s="1322"/>
      <c r="AC105" s="378"/>
    </row>
    <row r="106" spans="1:30" ht="28.35" customHeight="1" x14ac:dyDescent="0.3">
      <c r="A106" s="1325"/>
      <c r="B106" s="1325"/>
      <c r="C106" s="344" t="s">
        <v>84</v>
      </c>
      <c r="D106" s="1329"/>
      <c r="E106" s="386" t="s">
        <v>84</v>
      </c>
      <c r="F106" s="386" t="s">
        <v>86</v>
      </c>
      <c r="G106" s="386" t="s">
        <v>84</v>
      </c>
      <c r="H106" s="386" t="s">
        <v>86</v>
      </c>
      <c r="I106" s="386" t="s">
        <v>84</v>
      </c>
      <c r="J106" s="386" t="s">
        <v>86</v>
      </c>
      <c r="K106" s="386" t="s">
        <v>84</v>
      </c>
      <c r="L106" s="386" t="s">
        <v>86</v>
      </c>
      <c r="M106" s="386" t="s">
        <v>84</v>
      </c>
      <c r="N106" s="386" t="s">
        <v>86</v>
      </c>
      <c r="O106" s="386" t="s">
        <v>84</v>
      </c>
      <c r="P106" s="386" t="s">
        <v>86</v>
      </c>
      <c r="Q106" s="386" t="s">
        <v>84</v>
      </c>
      <c r="R106" s="386" t="s">
        <v>86</v>
      </c>
      <c r="S106" s="386" t="s">
        <v>84</v>
      </c>
      <c r="T106" s="386" t="s">
        <v>86</v>
      </c>
      <c r="U106" s="386" t="s">
        <v>84</v>
      </c>
      <c r="V106" s="386" t="s">
        <v>86</v>
      </c>
      <c r="W106" s="386" t="s">
        <v>84</v>
      </c>
      <c r="X106" s="386" t="s">
        <v>86</v>
      </c>
      <c r="Y106" s="386" t="s">
        <v>84</v>
      </c>
      <c r="Z106" s="386" t="s">
        <v>86</v>
      </c>
      <c r="AA106" s="386" t="s">
        <v>84</v>
      </c>
      <c r="AB106" s="386" t="s">
        <v>86</v>
      </c>
      <c r="AC106" s="378"/>
    </row>
    <row r="107" spans="1:30" ht="28.35" customHeight="1" x14ac:dyDescent="0.3">
      <c r="A107" s="1326"/>
      <c r="B107" s="1326"/>
      <c r="C107" s="345" t="s">
        <v>85</v>
      </c>
      <c r="D107" s="1330"/>
      <c r="E107" s="345" t="s">
        <v>85</v>
      </c>
      <c r="F107" s="345" t="s">
        <v>87</v>
      </c>
      <c r="G107" s="345" t="s">
        <v>85</v>
      </c>
      <c r="H107" s="345" t="s">
        <v>87</v>
      </c>
      <c r="I107" s="345" t="s">
        <v>85</v>
      </c>
      <c r="J107" s="345" t="s">
        <v>87</v>
      </c>
      <c r="K107" s="345" t="s">
        <v>85</v>
      </c>
      <c r="L107" s="345" t="s">
        <v>87</v>
      </c>
      <c r="M107" s="345" t="s">
        <v>85</v>
      </c>
      <c r="N107" s="345" t="s">
        <v>87</v>
      </c>
      <c r="O107" s="345" t="s">
        <v>85</v>
      </c>
      <c r="P107" s="345" t="s">
        <v>87</v>
      </c>
      <c r="Q107" s="345" t="s">
        <v>85</v>
      </c>
      <c r="R107" s="345" t="s">
        <v>87</v>
      </c>
      <c r="S107" s="345" t="s">
        <v>85</v>
      </c>
      <c r="T107" s="345" t="s">
        <v>87</v>
      </c>
      <c r="U107" s="345" t="s">
        <v>85</v>
      </c>
      <c r="V107" s="345" t="s">
        <v>87</v>
      </c>
      <c r="W107" s="345" t="s">
        <v>85</v>
      </c>
      <c r="X107" s="345" t="s">
        <v>87</v>
      </c>
      <c r="Y107" s="345" t="s">
        <v>85</v>
      </c>
      <c r="Z107" s="345" t="s">
        <v>87</v>
      </c>
      <c r="AA107" s="345" t="s">
        <v>85</v>
      </c>
      <c r="AB107" s="345" t="s">
        <v>87</v>
      </c>
      <c r="AC107" s="378"/>
    </row>
    <row r="108" spans="1:30" ht="42" customHeight="1" x14ac:dyDescent="0.3">
      <c r="A108" s="346" t="s">
        <v>1867</v>
      </c>
      <c r="B108" s="996" t="s">
        <v>1249</v>
      </c>
      <c r="C108" s="396">
        <v>1</v>
      </c>
      <c r="D108" s="400">
        <v>14800</v>
      </c>
      <c r="E108" s="347"/>
      <c r="F108" s="347"/>
      <c r="G108" s="347"/>
      <c r="H108" s="378"/>
      <c r="I108" s="347"/>
      <c r="J108" s="347"/>
      <c r="K108" s="347"/>
      <c r="L108" s="347"/>
      <c r="M108" s="347"/>
      <c r="N108" s="347"/>
      <c r="O108" s="347"/>
      <c r="P108" s="347"/>
      <c r="Q108" s="347"/>
      <c r="R108" s="347"/>
      <c r="S108" s="347"/>
      <c r="T108" s="347"/>
      <c r="U108" s="347"/>
      <c r="V108" s="347"/>
      <c r="W108" s="347"/>
      <c r="X108" s="347"/>
      <c r="Y108" s="347">
        <v>1</v>
      </c>
      <c r="Z108" s="347">
        <v>14800</v>
      </c>
      <c r="AA108" s="347"/>
      <c r="AB108" s="347"/>
      <c r="AC108" s="378"/>
    </row>
    <row r="109" spans="1:30" ht="46.5" customHeight="1" x14ac:dyDescent="0.5">
      <c r="A109" s="401" t="s">
        <v>1437</v>
      </c>
      <c r="B109" s="996" t="s">
        <v>431</v>
      </c>
      <c r="C109" s="996" t="s">
        <v>431</v>
      </c>
      <c r="D109" s="501">
        <f>D110+D111</f>
        <v>12040</v>
      </c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>
        <f>P110+P111</f>
        <v>12040</v>
      </c>
      <c r="Q109" s="347"/>
      <c r="R109" s="347"/>
      <c r="S109" s="347"/>
      <c r="T109" s="347"/>
      <c r="U109" s="347"/>
      <c r="V109" s="347"/>
      <c r="W109" s="347"/>
      <c r="X109" s="347"/>
      <c r="Y109" s="347"/>
      <c r="Z109" s="347"/>
      <c r="AA109" s="347"/>
      <c r="AB109" s="347"/>
      <c r="AC109" s="378"/>
    </row>
    <row r="110" spans="1:30" ht="28.35" customHeight="1" x14ac:dyDescent="0.3">
      <c r="A110" s="497" t="s">
        <v>1253</v>
      </c>
      <c r="B110" s="998" t="s">
        <v>2208</v>
      </c>
      <c r="C110" s="997">
        <v>1</v>
      </c>
      <c r="D110" s="498">
        <v>3600</v>
      </c>
      <c r="E110" s="499"/>
      <c r="F110" s="499"/>
      <c r="G110" s="499"/>
      <c r="H110" s="499"/>
      <c r="I110" s="499"/>
      <c r="J110" s="499"/>
      <c r="K110" s="499"/>
      <c r="L110" s="499"/>
      <c r="M110" s="499"/>
      <c r="N110" s="499"/>
      <c r="O110" s="499">
        <v>1</v>
      </c>
      <c r="P110" s="500">
        <v>3600</v>
      </c>
      <c r="Q110" s="499"/>
      <c r="R110" s="499"/>
      <c r="S110" s="499"/>
      <c r="T110" s="499"/>
      <c r="U110" s="499"/>
      <c r="V110" s="499"/>
      <c r="W110" s="499"/>
      <c r="X110" s="499"/>
      <c r="Y110" s="499"/>
      <c r="Z110" s="499"/>
      <c r="AA110" s="499"/>
      <c r="AB110" s="499"/>
      <c r="AC110" s="378"/>
    </row>
    <row r="111" spans="1:30" ht="28.35" customHeight="1" x14ac:dyDescent="0.3">
      <c r="A111" s="404" t="s">
        <v>1977</v>
      </c>
      <c r="B111" s="999" t="s">
        <v>1249</v>
      </c>
      <c r="C111" s="997">
        <v>1</v>
      </c>
      <c r="D111" s="405">
        <v>8440</v>
      </c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>
        <v>1</v>
      </c>
      <c r="P111" s="402">
        <v>8440</v>
      </c>
      <c r="Q111" s="344"/>
      <c r="R111" s="344"/>
      <c r="S111" s="344"/>
      <c r="T111" s="344"/>
      <c r="U111" s="344"/>
      <c r="V111" s="344"/>
      <c r="W111" s="344"/>
      <c r="X111" s="344"/>
      <c r="Y111" s="344"/>
      <c r="Z111" s="344"/>
      <c r="AA111" s="344"/>
      <c r="AB111" s="344"/>
      <c r="AC111" s="378"/>
    </row>
    <row r="112" spans="1:30" ht="44.25" customHeight="1" x14ac:dyDescent="0.3">
      <c r="A112" s="401" t="s">
        <v>1436</v>
      </c>
      <c r="B112" s="995" t="s">
        <v>431</v>
      </c>
      <c r="C112" s="996" t="s">
        <v>431</v>
      </c>
      <c r="D112" s="400">
        <f>D113+D114</f>
        <v>15000</v>
      </c>
      <c r="E112" s="347"/>
      <c r="F112" s="347"/>
      <c r="G112" s="347"/>
      <c r="H112" s="347"/>
      <c r="I112" s="347"/>
      <c r="J112" s="347"/>
      <c r="K112" s="347"/>
      <c r="L112" s="347"/>
      <c r="M112" s="347"/>
      <c r="N112" s="347"/>
      <c r="O112" s="347" t="s">
        <v>431</v>
      </c>
      <c r="P112" s="347">
        <f>P113+P114</f>
        <v>15000</v>
      </c>
      <c r="Q112" s="347"/>
      <c r="R112" s="347"/>
      <c r="S112" s="347"/>
      <c r="T112" s="347"/>
      <c r="U112" s="347"/>
      <c r="V112" s="347"/>
      <c r="W112" s="347"/>
      <c r="X112" s="347"/>
      <c r="Y112" s="347"/>
      <c r="Z112" s="347"/>
      <c r="AA112" s="347"/>
      <c r="AB112" s="347"/>
      <c r="AC112" s="378"/>
    </row>
    <row r="113" spans="1:29" ht="28.35" customHeight="1" x14ac:dyDescent="0.3">
      <c r="A113" s="401" t="s">
        <v>1978</v>
      </c>
      <c r="B113" s="995" t="s">
        <v>1249</v>
      </c>
      <c r="C113" s="995">
        <v>2</v>
      </c>
      <c r="D113" s="347">
        <v>12000</v>
      </c>
      <c r="E113" s="347"/>
      <c r="F113" s="347"/>
      <c r="G113" s="347"/>
      <c r="H113" s="347"/>
      <c r="I113" s="347"/>
      <c r="J113" s="347"/>
      <c r="K113" s="347"/>
      <c r="L113" s="347"/>
      <c r="M113" s="347"/>
      <c r="N113" s="347"/>
      <c r="O113" s="347">
        <v>2</v>
      </c>
      <c r="P113" s="347">
        <v>12000</v>
      </c>
      <c r="Q113" s="347"/>
      <c r="R113" s="347"/>
      <c r="S113" s="347"/>
      <c r="T113" s="347"/>
      <c r="U113" s="347"/>
      <c r="V113" s="347"/>
      <c r="W113" s="347"/>
      <c r="X113" s="347"/>
      <c r="Y113" s="347"/>
      <c r="Z113" s="347"/>
      <c r="AA113" s="347"/>
      <c r="AB113" s="347"/>
      <c r="AC113" s="378"/>
    </row>
    <row r="114" spans="1:29" ht="28.35" customHeight="1" x14ac:dyDescent="0.3">
      <c r="A114" s="401" t="s">
        <v>1979</v>
      </c>
      <c r="B114" s="995" t="s">
        <v>1249</v>
      </c>
      <c r="C114" s="995">
        <v>1</v>
      </c>
      <c r="D114" s="347">
        <v>3000</v>
      </c>
      <c r="E114" s="347"/>
      <c r="F114" s="347"/>
      <c r="G114" s="347"/>
      <c r="H114" s="347"/>
      <c r="I114" s="347"/>
      <c r="J114" s="347"/>
      <c r="K114" s="347"/>
      <c r="L114" s="347"/>
      <c r="M114" s="347"/>
      <c r="N114" s="347"/>
      <c r="O114" s="347">
        <v>1</v>
      </c>
      <c r="P114" s="347">
        <v>3000</v>
      </c>
      <c r="Q114" s="347"/>
      <c r="R114" s="347"/>
      <c r="S114" s="347"/>
      <c r="T114" s="347"/>
      <c r="U114" s="347"/>
      <c r="V114" s="347"/>
      <c r="W114" s="347"/>
      <c r="X114" s="347"/>
      <c r="Y114" s="347"/>
      <c r="Z114" s="347"/>
      <c r="AA114" s="347"/>
      <c r="AB114" s="347"/>
      <c r="AC114" s="378"/>
    </row>
    <row r="115" spans="1:29" ht="28.35" customHeight="1" thickBot="1" x14ac:dyDescent="0.35">
      <c r="A115" s="390" t="s">
        <v>6</v>
      </c>
      <c r="B115" s="491"/>
      <c r="C115" s="765"/>
      <c r="D115" s="342">
        <f>D83</f>
        <v>157284</v>
      </c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>
        <f>P83</f>
        <v>63040</v>
      </c>
      <c r="Q115" s="342"/>
      <c r="R115" s="342"/>
      <c r="S115" s="342"/>
      <c r="T115" s="342"/>
      <c r="U115" s="342"/>
      <c r="V115" s="342">
        <f>V83</f>
        <v>44244</v>
      </c>
      <c r="W115" s="342"/>
      <c r="X115" s="342"/>
      <c r="Y115" s="342"/>
      <c r="Z115" s="342">
        <f>Z83</f>
        <v>50000</v>
      </c>
      <c r="AA115" s="391"/>
      <c r="AB115" s="391"/>
      <c r="AC115" s="378"/>
    </row>
    <row r="116" spans="1:29" ht="28.35" customHeight="1" thickTop="1" x14ac:dyDescent="0.3">
      <c r="A116" s="392"/>
      <c r="B116" s="492"/>
      <c r="C116" s="766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93"/>
      <c r="AB116" s="393"/>
      <c r="AC116" s="378"/>
    </row>
    <row r="117" spans="1:29" ht="28.35" customHeight="1" x14ac:dyDescent="0.35">
      <c r="A117" s="1331"/>
      <c r="B117" s="1331"/>
      <c r="C117" s="1331"/>
      <c r="D117" s="1331"/>
      <c r="E117" s="1331"/>
      <c r="F117" s="1331"/>
      <c r="G117" s="1331"/>
      <c r="H117" s="1331"/>
      <c r="I117" s="1331"/>
      <c r="J117" s="1331"/>
      <c r="K117" s="1331"/>
      <c r="L117" s="1331"/>
      <c r="M117" s="1331"/>
      <c r="N117" s="1331"/>
      <c r="O117" s="1331"/>
      <c r="P117" s="1331"/>
      <c r="Q117" s="1331"/>
      <c r="R117" s="1331"/>
      <c r="S117" s="378"/>
      <c r="T117" s="378"/>
      <c r="U117" s="378"/>
      <c r="V117" s="378"/>
      <c r="W117" s="378"/>
      <c r="X117" s="378"/>
      <c r="Y117" s="378"/>
      <c r="Z117" s="378"/>
      <c r="AA117" s="378"/>
      <c r="AB117" s="378"/>
      <c r="AC117" s="378"/>
    </row>
    <row r="118" spans="1:29" ht="28.35" customHeight="1" x14ac:dyDescent="0.35">
      <c r="A118" s="888"/>
      <c r="B118" s="888"/>
      <c r="C118" s="888"/>
      <c r="D118" s="888"/>
      <c r="E118" s="888"/>
      <c r="F118" s="888"/>
      <c r="G118" s="888"/>
      <c r="H118" s="888"/>
      <c r="I118" s="888"/>
      <c r="J118" s="888"/>
      <c r="K118" s="888"/>
      <c r="L118" s="888"/>
      <c r="M118" s="888"/>
      <c r="N118" s="888"/>
      <c r="O118" s="888"/>
      <c r="P118" s="888"/>
      <c r="Q118" s="888"/>
      <c r="R118" s="888"/>
      <c r="S118" s="378"/>
      <c r="T118" s="378"/>
      <c r="U118" s="378"/>
      <c r="V118" s="378"/>
      <c r="W118" s="378"/>
      <c r="X118" s="378"/>
      <c r="Y118" s="378"/>
      <c r="Z118" s="378"/>
      <c r="AA118" s="378"/>
      <c r="AB118" s="378"/>
      <c r="AC118" s="378"/>
    </row>
    <row r="119" spans="1:29" ht="28.35" customHeight="1" x14ac:dyDescent="0.35">
      <c r="A119" s="888"/>
      <c r="B119" s="888"/>
      <c r="C119" s="888"/>
      <c r="D119" s="888"/>
      <c r="E119" s="888"/>
      <c r="F119" s="888"/>
      <c r="G119" s="888"/>
      <c r="H119" s="888"/>
      <c r="I119" s="888"/>
      <c r="J119" s="888"/>
      <c r="K119" s="888"/>
      <c r="L119" s="888"/>
      <c r="M119" s="888"/>
      <c r="N119" s="888"/>
      <c r="O119" s="888"/>
      <c r="P119" s="888"/>
      <c r="Q119" s="888"/>
      <c r="R119" s="888"/>
      <c r="S119" s="378"/>
      <c r="T119" s="378"/>
      <c r="U119" s="378"/>
      <c r="V119" s="378"/>
      <c r="W119" s="378"/>
      <c r="X119" s="378"/>
      <c r="Y119" s="378"/>
      <c r="Z119" s="378"/>
      <c r="AA119" s="378"/>
      <c r="AB119" s="378"/>
      <c r="AC119" s="378"/>
    </row>
    <row r="120" spans="1:29" ht="28.35" customHeight="1" x14ac:dyDescent="0.35">
      <c r="A120" s="888"/>
      <c r="B120" s="888"/>
      <c r="C120" s="888"/>
      <c r="D120" s="888"/>
      <c r="E120" s="888"/>
      <c r="F120" s="888"/>
      <c r="G120" s="888"/>
      <c r="H120" s="888"/>
      <c r="I120" s="888"/>
      <c r="J120" s="888"/>
      <c r="K120" s="888"/>
      <c r="L120" s="888"/>
      <c r="M120" s="888"/>
      <c r="N120" s="888"/>
      <c r="O120" s="888"/>
      <c r="P120" s="888"/>
      <c r="Q120" s="888"/>
      <c r="R120" s="888"/>
      <c r="S120" s="378"/>
      <c r="T120" s="378"/>
      <c r="U120" s="378"/>
      <c r="V120" s="378"/>
      <c r="W120" s="378"/>
      <c r="X120" s="378"/>
      <c r="Y120" s="378"/>
      <c r="Z120" s="378"/>
      <c r="AA120" s="378"/>
      <c r="AB120" s="378"/>
      <c r="AC120" s="378"/>
    </row>
    <row r="121" spans="1:29" ht="28.35" customHeight="1" x14ac:dyDescent="0.35">
      <c r="A121" s="888"/>
      <c r="B121" s="888"/>
      <c r="C121" s="888"/>
      <c r="D121" s="888"/>
      <c r="E121" s="888"/>
      <c r="F121" s="888"/>
      <c r="G121" s="888"/>
      <c r="H121" s="888"/>
      <c r="I121" s="888"/>
      <c r="J121" s="888"/>
      <c r="K121" s="888"/>
      <c r="L121" s="888"/>
      <c r="M121" s="888"/>
      <c r="N121" s="888"/>
      <c r="O121" s="888"/>
      <c r="P121" s="888"/>
      <c r="Q121" s="888"/>
      <c r="R121" s="888"/>
      <c r="S121" s="378"/>
      <c r="T121" s="378"/>
      <c r="U121" s="378"/>
      <c r="V121" s="378"/>
      <c r="W121" s="378"/>
      <c r="X121" s="378"/>
      <c r="Y121" s="378"/>
      <c r="Z121" s="378"/>
      <c r="AA121" s="378"/>
      <c r="AB121" s="378"/>
      <c r="AC121" s="378"/>
    </row>
    <row r="122" spans="1:29" ht="28.35" customHeight="1" x14ac:dyDescent="0.35">
      <c r="A122" s="888"/>
      <c r="B122" s="888"/>
      <c r="C122" s="888"/>
      <c r="D122" s="888"/>
      <c r="E122" s="888"/>
      <c r="F122" s="888"/>
      <c r="G122" s="888"/>
      <c r="H122" s="888"/>
      <c r="I122" s="888"/>
      <c r="J122" s="888"/>
      <c r="K122" s="888"/>
      <c r="L122" s="888"/>
      <c r="M122" s="888"/>
      <c r="N122" s="888"/>
      <c r="O122" s="888"/>
      <c r="P122" s="888"/>
      <c r="Q122" s="888"/>
      <c r="R122" s="888"/>
      <c r="S122" s="378"/>
      <c r="T122" s="378"/>
      <c r="U122" s="378"/>
      <c r="V122" s="378"/>
      <c r="W122" s="378"/>
      <c r="X122" s="378"/>
      <c r="Y122" s="378"/>
      <c r="Z122" s="378"/>
      <c r="AA122" s="378"/>
      <c r="AB122" s="378"/>
      <c r="AC122" s="378"/>
    </row>
    <row r="123" spans="1:29" ht="28.35" customHeight="1" x14ac:dyDescent="0.35">
      <c r="A123" s="888"/>
      <c r="B123" s="888"/>
      <c r="C123" s="888"/>
      <c r="D123" s="888"/>
      <c r="E123" s="888"/>
      <c r="F123" s="888"/>
      <c r="G123" s="888"/>
      <c r="H123" s="888"/>
      <c r="I123" s="888"/>
      <c r="J123" s="888"/>
      <c r="K123" s="888"/>
      <c r="L123" s="888"/>
      <c r="M123" s="888"/>
      <c r="N123" s="888"/>
      <c r="O123" s="888"/>
      <c r="P123" s="888"/>
      <c r="Q123" s="888"/>
      <c r="R123" s="888"/>
      <c r="S123" s="378"/>
      <c r="T123" s="378"/>
      <c r="U123" s="378"/>
      <c r="V123" s="378"/>
      <c r="W123" s="378"/>
      <c r="X123" s="378"/>
      <c r="Y123" s="378"/>
      <c r="Z123" s="378"/>
      <c r="AA123" s="378"/>
      <c r="AB123" s="378"/>
      <c r="AC123" s="378"/>
    </row>
    <row r="124" spans="1:29" ht="28.35" customHeight="1" x14ac:dyDescent="0.35">
      <c r="A124" s="888"/>
      <c r="B124" s="888"/>
      <c r="C124" s="888"/>
      <c r="D124" s="888"/>
      <c r="E124" s="888"/>
      <c r="F124" s="888"/>
      <c r="G124" s="888"/>
      <c r="H124" s="888"/>
      <c r="I124" s="888"/>
      <c r="J124" s="888"/>
      <c r="K124" s="888"/>
      <c r="L124" s="888"/>
      <c r="M124" s="888"/>
      <c r="N124" s="888"/>
      <c r="O124" s="888"/>
      <c r="P124" s="888"/>
      <c r="Q124" s="888"/>
      <c r="R124" s="888"/>
      <c r="S124" s="378"/>
      <c r="T124" s="378"/>
      <c r="U124" s="378"/>
      <c r="V124" s="378"/>
      <c r="W124" s="378"/>
      <c r="X124" s="378"/>
      <c r="Y124" s="378"/>
      <c r="Z124" s="378"/>
      <c r="AA124" s="378"/>
      <c r="AB124" s="378"/>
      <c r="AC124" s="378"/>
    </row>
    <row r="125" spans="1:29" ht="28.35" customHeight="1" x14ac:dyDescent="0.35">
      <c r="A125" s="888"/>
      <c r="B125" s="888"/>
      <c r="C125" s="888"/>
      <c r="D125" s="888"/>
      <c r="E125" s="888"/>
      <c r="F125" s="888"/>
      <c r="G125" s="888"/>
      <c r="H125" s="888"/>
      <c r="I125" s="888"/>
      <c r="J125" s="888"/>
      <c r="K125" s="888"/>
      <c r="L125" s="888"/>
      <c r="M125" s="888"/>
      <c r="N125" s="888"/>
      <c r="O125" s="888"/>
      <c r="P125" s="888"/>
      <c r="Q125" s="888"/>
      <c r="R125" s="888"/>
      <c r="S125" s="378"/>
      <c r="T125" s="378"/>
      <c r="U125" s="378"/>
      <c r="V125" s="378"/>
      <c r="W125" s="378"/>
      <c r="X125" s="378"/>
      <c r="Y125" s="378"/>
      <c r="Z125" s="378"/>
      <c r="AA125" s="378"/>
      <c r="AB125" s="378"/>
      <c r="AC125" s="378"/>
    </row>
    <row r="126" spans="1:29" ht="28.35" customHeight="1" x14ac:dyDescent="0.35">
      <c r="A126" s="888"/>
      <c r="B126" s="888"/>
      <c r="C126" s="888"/>
      <c r="D126" s="888"/>
      <c r="E126" s="888"/>
      <c r="F126" s="888"/>
      <c r="G126" s="888"/>
      <c r="H126" s="888"/>
      <c r="I126" s="888"/>
      <c r="J126" s="888"/>
      <c r="K126" s="888"/>
      <c r="L126" s="888"/>
      <c r="M126" s="888"/>
      <c r="N126" s="888"/>
      <c r="O126" s="888"/>
      <c r="P126" s="888"/>
      <c r="Q126" s="888"/>
      <c r="R126" s="888"/>
      <c r="S126" s="378"/>
      <c r="T126" s="378"/>
      <c r="U126" s="378"/>
      <c r="V126" s="378"/>
      <c r="W126" s="378"/>
      <c r="X126" s="378"/>
      <c r="Y126" s="378"/>
      <c r="Z126" s="378"/>
      <c r="AA126" s="378"/>
      <c r="AB126" s="378"/>
      <c r="AC126" s="378"/>
    </row>
    <row r="127" spans="1:29" ht="28.35" customHeight="1" x14ac:dyDescent="0.35">
      <c r="A127" s="888"/>
      <c r="B127" s="888"/>
      <c r="C127" s="888"/>
      <c r="D127" s="888"/>
      <c r="E127" s="888"/>
      <c r="F127" s="888"/>
      <c r="G127" s="888"/>
      <c r="H127" s="888"/>
      <c r="I127" s="888"/>
      <c r="J127" s="888"/>
      <c r="K127" s="888"/>
      <c r="L127" s="888"/>
      <c r="M127" s="888"/>
      <c r="N127" s="888"/>
      <c r="O127" s="888"/>
      <c r="P127" s="888"/>
      <c r="Q127" s="888"/>
      <c r="R127" s="888"/>
      <c r="S127" s="378"/>
      <c r="T127" s="378"/>
      <c r="U127" s="378"/>
      <c r="V127" s="378"/>
      <c r="W127" s="378"/>
      <c r="X127" s="378"/>
      <c r="Y127" s="378"/>
      <c r="Z127" s="378"/>
      <c r="AA127" s="378"/>
      <c r="AB127" s="378"/>
      <c r="AC127" s="378"/>
    </row>
    <row r="128" spans="1:29" ht="28.35" customHeight="1" x14ac:dyDescent="0.35">
      <c r="A128" s="888"/>
      <c r="B128" s="888"/>
      <c r="C128" s="888"/>
      <c r="D128" s="888"/>
      <c r="E128" s="888"/>
      <c r="F128" s="888"/>
      <c r="G128" s="888"/>
      <c r="H128" s="888"/>
      <c r="I128" s="888"/>
      <c r="J128" s="888"/>
      <c r="K128" s="888"/>
      <c r="L128" s="888"/>
      <c r="M128" s="888"/>
      <c r="N128" s="888"/>
      <c r="O128" s="888"/>
      <c r="P128" s="888"/>
      <c r="Q128" s="888"/>
      <c r="R128" s="888"/>
      <c r="S128" s="378"/>
      <c r="T128" s="378"/>
      <c r="U128" s="378"/>
      <c r="V128" s="378"/>
      <c r="W128" s="378"/>
      <c r="X128" s="378"/>
      <c r="Y128" s="378"/>
      <c r="Z128" s="378"/>
      <c r="AA128" s="378"/>
      <c r="AB128" s="378"/>
      <c r="AC128" s="378"/>
    </row>
    <row r="129" spans="1:29" ht="28.35" customHeight="1" x14ac:dyDescent="0.35">
      <c r="A129" s="888"/>
      <c r="B129" s="888"/>
      <c r="C129" s="888"/>
      <c r="D129" s="888"/>
      <c r="E129" s="888"/>
      <c r="F129" s="888"/>
      <c r="G129" s="888"/>
      <c r="H129" s="888"/>
      <c r="I129" s="888"/>
      <c r="J129" s="888"/>
      <c r="K129" s="888"/>
      <c r="L129" s="888"/>
      <c r="M129" s="888"/>
      <c r="N129" s="888"/>
      <c r="O129" s="888"/>
      <c r="P129" s="888"/>
      <c r="Q129" s="888"/>
      <c r="R129" s="888"/>
      <c r="S129" s="378"/>
      <c r="T129" s="378"/>
      <c r="U129" s="378"/>
      <c r="V129" s="378"/>
      <c r="W129" s="378"/>
      <c r="X129" s="378"/>
      <c r="Y129" s="378"/>
      <c r="Z129" s="378"/>
      <c r="AA129" s="378"/>
      <c r="AB129" s="378"/>
      <c r="AC129" s="378"/>
    </row>
    <row r="130" spans="1:29" ht="28.35" customHeight="1" x14ac:dyDescent="0.35">
      <c r="A130" s="888"/>
      <c r="B130" s="888"/>
      <c r="C130" s="888"/>
      <c r="D130" s="888"/>
      <c r="E130" s="888"/>
      <c r="F130" s="888"/>
      <c r="G130" s="888"/>
      <c r="H130" s="888"/>
      <c r="I130" s="888"/>
      <c r="J130" s="888"/>
      <c r="K130" s="888"/>
      <c r="L130" s="888"/>
      <c r="M130" s="888"/>
      <c r="N130" s="888"/>
      <c r="O130" s="888"/>
      <c r="P130" s="888"/>
      <c r="Q130" s="888"/>
      <c r="R130" s="888"/>
      <c r="S130" s="378"/>
      <c r="T130" s="378"/>
      <c r="U130" s="378"/>
      <c r="V130" s="378"/>
      <c r="W130" s="378"/>
      <c r="X130" s="378"/>
      <c r="Y130" s="378"/>
      <c r="Z130" s="378"/>
      <c r="AA130" s="378"/>
      <c r="AB130" s="378"/>
      <c r="AC130" s="378"/>
    </row>
    <row r="131" spans="1:29" ht="28.35" customHeight="1" x14ac:dyDescent="0.35">
      <c r="A131" s="888"/>
      <c r="B131" s="888"/>
      <c r="C131" s="888"/>
      <c r="D131" s="888"/>
      <c r="E131" s="888"/>
      <c r="F131" s="888"/>
      <c r="G131" s="888"/>
      <c r="H131" s="888"/>
      <c r="I131" s="888"/>
      <c r="J131" s="888"/>
      <c r="K131" s="888"/>
      <c r="L131" s="888"/>
      <c r="M131" s="888"/>
      <c r="N131" s="888"/>
      <c r="O131" s="888"/>
      <c r="P131" s="888"/>
      <c r="Q131" s="888"/>
      <c r="R131" s="888"/>
      <c r="S131" s="378"/>
      <c r="T131" s="378"/>
      <c r="U131" s="378"/>
      <c r="V131" s="378"/>
      <c r="W131" s="378"/>
      <c r="X131" s="378"/>
      <c r="Y131" s="378"/>
      <c r="Z131" s="378"/>
      <c r="AA131" s="378"/>
      <c r="AB131" s="378"/>
      <c r="AC131" s="378"/>
    </row>
    <row r="132" spans="1:29" ht="28.35" customHeight="1" x14ac:dyDescent="0.35">
      <c r="A132" s="888"/>
      <c r="B132" s="888"/>
      <c r="C132" s="888"/>
      <c r="D132" s="888"/>
      <c r="E132" s="888"/>
      <c r="F132" s="888"/>
      <c r="G132" s="888"/>
      <c r="H132" s="888"/>
      <c r="I132" s="888"/>
      <c r="J132" s="888"/>
      <c r="K132" s="888"/>
      <c r="L132" s="888"/>
      <c r="M132" s="888"/>
      <c r="N132" s="888"/>
      <c r="O132" s="888"/>
      <c r="P132" s="888"/>
      <c r="Q132" s="888"/>
      <c r="R132" s="888"/>
      <c r="S132" s="378"/>
      <c r="T132" s="378"/>
      <c r="U132" s="378"/>
      <c r="V132" s="378"/>
      <c r="W132" s="378"/>
      <c r="X132" s="378"/>
      <c r="Y132" s="378"/>
      <c r="Z132" s="378"/>
      <c r="AA132" s="378"/>
      <c r="AB132" s="378"/>
      <c r="AC132" s="378"/>
    </row>
    <row r="133" spans="1:29" ht="28.35" customHeight="1" x14ac:dyDescent="0.35">
      <c r="A133" s="888"/>
      <c r="B133" s="888"/>
      <c r="C133" s="888"/>
      <c r="D133" s="888"/>
      <c r="E133" s="888"/>
      <c r="F133" s="888"/>
      <c r="G133" s="888"/>
      <c r="H133" s="888"/>
      <c r="I133" s="888"/>
      <c r="J133" s="888"/>
      <c r="K133" s="888"/>
      <c r="L133" s="888"/>
      <c r="M133" s="888"/>
      <c r="N133" s="888"/>
      <c r="O133" s="888"/>
      <c r="P133" s="888"/>
      <c r="Q133" s="888"/>
      <c r="R133" s="888"/>
      <c r="S133" s="378"/>
      <c r="T133" s="378"/>
      <c r="U133" s="378"/>
      <c r="V133" s="378"/>
      <c r="W133" s="378"/>
      <c r="X133" s="378"/>
      <c r="Y133" s="378"/>
      <c r="Z133" s="378"/>
      <c r="AA133" s="378"/>
      <c r="AB133" s="378"/>
      <c r="AC133" s="378"/>
    </row>
    <row r="134" spans="1:29" ht="28.35" customHeight="1" x14ac:dyDescent="0.35">
      <c r="A134" s="1002"/>
      <c r="B134" s="1002"/>
      <c r="C134" s="1002"/>
      <c r="D134" s="1002"/>
      <c r="E134" s="1002"/>
      <c r="F134" s="1002"/>
      <c r="G134" s="1002"/>
      <c r="H134" s="1002"/>
      <c r="I134" s="1002"/>
      <c r="J134" s="1002"/>
      <c r="K134" s="1002"/>
      <c r="L134" s="1002"/>
      <c r="M134" s="1002"/>
      <c r="N134" s="1002"/>
      <c r="O134" s="1002"/>
      <c r="P134" s="1002"/>
      <c r="Q134" s="1002"/>
      <c r="R134" s="1002"/>
      <c r="S134" s="378"/>
      <c r="T134" s="378"/>
      <c r="U134" s="378"/>
      <c r="V134" s="378"/>
      <c r="W134" s="378"/>
      <c r="X134" s="378"/>
      <c r="Y134" s="378"/>
      <c r="Z134" s="378"/>
      <c r="AA134" s="378"/>
      <c r="AB134" s="378"/>
      <c r="AC134" s="378"/>
    </row>
    <row r="135" spans="1:29" ht="28.35" customHeight="1" x14ac:dyDescent="0.35">
      <c r="A135" s="888"/>
      <c r="B135" s="888"/>
      <c r="C135" s="888"/>
      <c r="D135" s="888"/>
      <c r="E135" s="888"/>
      <c r="F135" s="888"/>
      <c r="G135" s="888"/>
      <c r="H135" s="888"/>
      <c r="I135" s="888"/>
      <c r="J135" s="888"/>
      <c r="K135" s="888"/>
      <c r="L135" s="888"/>
      <c r="M135" s="888"/>
      <c r="N135" s="888"/>
      <c r="O135" s="888"/>
      <c r="P135" s="888"/>
      <c r="Q135" s="888"/>
      <c r="R135" s="888"/>
      <c r="S135" s="378"/>
      <c r="T135" s="378"/>
      <c r="U135" s="378"/>
      <c r="V135" s="378"/>
      <c r="W135" s="378"/>
      <c r="X135" s="378"/>
      <c r="Y135" s="378"/>
      <c r="Z135" s="378"/>
      <c r="AA135" s="378"/>
      <c r="AB135" s="378"/>
      <c r="AC135" s="378"/>
    </row>
    <row r="136" spans="1:29" ht="28.35" customHeight="1" x14ac:dyDescent="0.35">
      <c r="A136" s="888"/>
      <c r="B136" s="888"/>
      <c r="C136" s="888"/>
      <c r="D136" s="888"/>
      <c r="E136" s="888"/>
      <c r="F136" s="888"/>
      <c r="G136" s="888"/>
      <c r="H136" s="888"/>
      <c r="I136" s="888"/>
      <c r="J136" s="888"/>
      <c r="K136" s="888"/>
      <c r="L136" s="888"/>
      <c r="M136" s="888"/>
      <c r="N136" s="888"/>
      <c r="O136" s="888"/>
      <c r="P136" s="888"/>
      <c r="Q136" s="888"/>
      <c r="R136" s="888"/>
      <c r="S136" s="378"/>
      <c r="T136" s="378"/>
      <c r="U136" s="378"/>
      <c r="V136" s="378"/>
      <c r="W136" s="378"/>
      <c r="X136" s="378"/>
      <c r="Y136" s="378"/>
      <c r="Z136" s="378"/>
      <c r="AA136" s="378" t="s">
        <v>126</v>
      </c>
      <c r="AB136" s="378"/>
      <c r="AC136" s="378"/>
    </row>
    <row r="137" spans="1:29" s="12" customFormat="1" ht="28.35" customHeight="1" x14ac:dyDescent="0.35">
      <c r="A137" s="379" t="s">
        <v>414</v>
      </c>
      <c r="B137" s="486"/>
      <c r="C137" s="763"/>
      <c r="D137" s="380"/>
      <c r="E137" s="380"/>
      <c r="F137" s="380"/>
      <c r="G137" s="380"/>
      <c r="H137" s="380"/>
      <c r="I137" s="380"/>
      <c r="J137" s="380"/>
      <c r="K137" s="380"/>
      <c r="L137" s="380"/>
      <c r="M137" s="380"/>
      <c r="N137" s="380"/>
      <c r="O137" s="380"/>
      <c r="P137" s="380"/>
      <c r="Q137" s="380"/>
      <c r="R137" s="380"/>
      <c r="S137" s="380"/>
      <c r="T137" s="380"/>
      <c r="U137" s="380"/>
      <c r="V137" s="380"/>
      <c r="W137" s="380"/>
      <c r="X137" s="380"/>
      <c r="Y137" s="380"/>
      <c r="Z137" s="380"/>
      <c r="AA137" s="380"/>
      <c r="AB137" s="380"/>
      <c r="AC137" s="385"/>
    </row>
    <row r="138" spans="1:29" s="12" customFormat="1" ht="28.35" customHeight="1" x14ac:dyDescent="0.35">
      <c r="A138" s="379" t="s">
        <v>428</v>
      </c>
      <c r="B138" s="486"/>
      <c r="C138" s="763"/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80"/>
      <c r="O138" s="380"/>
      <c r="P138" s="380"/>
      <c r="Q138" s="380"/>
      <c r="R138" s="380"/>
      <c r="S138" s="380"/>
      <c r="T138" s="380"/>
      <c r="U138" s="380"/>
      <c r="V138" s="380"/>
      <c r="W138" s="380"/>
      <c r="X138" s="380"/>
      <c r="Y138" s="380"/>
      <c r="Z138" s="380"/>
      <c r="AA138" s="380"/>
      <c r="AB138" s="380"/>
      <c r="AC138" s="385"/>
    </row>
    <row r="139" spans="1:29" s="12" customFormat="1" ht="28.35" customHeight="1" x14ac:dyDescent="0.35">
      <c r="A139" s="379" t="s">
        <v>535</v>
      </c>
      <c r="B139" s="486"/>
      <c r="C139" s="763"/>
      <c r="D139" s="380"/>
      <c r="E139" s="380"/>
      <c r="F139" s="380"/>
      <c r="G139" s="380"/>
      <c r="H139" s="380"/>
      <c r="I139" s="380"/>
      <c r="J139" s="381" t="s">
        <v>448</v>
      </c>
      <c r="K139" s="380"/>
      <c r="L139" s="380"/>
      <c r="M139" s="380"/>
      <c r="N139" s="380"/>
      <c r="O139" s="380"/>
      <c r="P139" s="380"/>
      <c r="Q139" s="380"/>
      <c r="R139" s="380"/>
      <c r="S139" s="380"/>
      <c r="T139" s="380"/>
      <c r="U139" s="380"/>
      <c r="V139" s="380"/>
      <c r="W139" s="380"/>
      <c r="X139" s="380"/>
      <c r="Y139" s="380"/>
      <c r="Z139" s="380"/>
      <c r="AA139" s="380"/>
      <c r="AB139" s="380"/>
      <c r="AC139" s="385"/>
    </row>
    <row r="140" spans="1:29" s="12" customFormat="1" ht="28.35" customHeight="1" x14ac:dyDescent="0.35">
      <c r="A140" s="379" t="s">
        <v>1536</v>
      </c>
      <c r="B140" s="486"/>
      <c r="C140" s="763"/>
      <c r="D140" s="380"/>
      <c r="E140" s="380"/>
      <c r="F140" s="380"/>
      <c r="G140" s="380"/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0"/>
      <c r="W140" s="380"/>
      <c r="X140" s="380"/>
      <c r="Y140" s="380"/>
      <c r="Z140" s="380"/>
      <c r="AA140" s="380"/>
      <c r="AB140" s="380"/>
      <c r="AC140" s="385"/>
    </row>
    <row r="141" spans="1:29" s="12" customFormat="1" ht="28.35" customHeight="1" x14ac:dyDescent="0.35">
      <c r="A141" s="1318" t="s">
        <v>1578</v>
      </c>
      <c r="B141" s="1318"/>
      <c r="C141" s="1318"/>
      <c r="D141" s="1318"/>
      <c r="E141" s="1318"/>
      <c r="F141" s="1318"/>
      <c r="G141" s="1318"/>
      <c r="H141" s="1318"/>
      <c r="I141" s="1318"/>
      <c r="J141" s="1318"/>
      <c r="K141" s="1318"/>
      <c r="L141" s="1318"/>
      <c r="M141" s="1318"/>
      <c r="N141" s="1318"/>
      <c r="O141" s="1318"/>
      <c r="P141" s="384"/>
      <c r="Q141" s="384"/>
      <c r="R141" s="383"/>
      <c r="S141" s="383"/>
      <c r="T141" s="384"/>
      <c r="U141" s="384"/>
      <c r="V141" s="384"/>
      <c r="W141" s="384"/>
      <c r="X141" s="383"/>
      <c r="Y141" s="383"/>
      <c r="Z141" s="385"/>
      <c r="AA141" s="384"/>
      <c r="AB141" s="384"/>
      <c r="AC141" s="385"/>
    </row>
    <row r="142" spans="1:29" s="12" customFormat="1" ht="28.35" customHeight="1" x14ac:dyDescent="0.35">
      <c r="A142" s="1318" t="s">
        <v>1580</v>
      </c>
      <c r="B142" s="1318"/>
      <c r="C142" s="1318"/>
      <c r="D142" s="1318"/>
      <c r="E142" s="1318"/>
      <c r="F142" s="1318"/>
      <c r="G142" s="1318"/>
      <c r="H142" s="1318"/>
      <c r="I142" s="384"/>
      <c r="J142" s="384"/>
      <c r="K142" s="384"/>
      <c r="L142" s="383"/>
      <c r="M142" s="383"/>
      <c r="N142" s="384"/>
      <c r="O142" s="384"/>
      <c r="P142" s="384"/>
      <c r="Q142" s="384"/>
      <c r="R142" s="383"/>
      <c r="S142" s="383"/>
      <c r="T142" s="384"/>
      <c r="U142" s="384"/>
      <c r="V142" s="384"/>
      <c r="W142" s="384"/>
      <c r="X142" s="383"/>
      <c r="Y142" s="383"/>
      <c r="Z142" s="385"/>
      <c r="AA142" s="384"/>
      <c r="AB142" s="384"/>
      <c r="AC142" s="385"/>
    </row>
    <row r="143" spans="1:29" ht="28.35" customHeight="1" x14ac:dyDescent="0.35">
      <c r="A143" s="1318" t="s">
        <v>1579</v>
      </c>
      <c r="B143" s="1318"/>
      <c r="C143" s="1318"/>
      <c r="D143" s="1318"/>
      <c r="E143" s="1318"/>
      <c r="F143" s="1318"/>
      <c r="G143" s="1318"/>
      <c r="H143" s="1318"/>
      <c r="I143" s="1318"/>
      <c r="J143" s="1318"/>
      <c r="K143" s="1318"/>
      <c r="L143" s="1318"/>
      <c r="M143" s="1318"/>
      <c r="N143" s="1318"/>
      <c r="O143" s="1318"/>
      <c r="P143" s="1318"/>
      <c r="Q143" s="1318"/>
      <c r="R143" s="1318"/>
      <c r="S143" s="1318"/>
      <c r="T143" s="1318"/>
      <c r="U143" s="1318"/>
      <c r="V143" s="1318"/>
      <c r="W143" s="1318"/>
      <c r="X143" s="383"/>
      <c r="Y143" s="383"/>
      <c r="Z143" s="385"/>
      <c r="AA143" s="384"/>
      <c r="AB143" s="384"/>
      <c r="AC143" s="378"/>
    </row>
    <row r="144" spans="1:29" ht="21.75" customHeight="1" x14ac:dyDescent="0.35">
      <c r="A144" s="382" t="s">
        <v>1810</v>
      </c>
      <c r="B144" s="487"/>
      <c r="C144" s="384"/>
      <c r="D144" s="383"/>
      <c r="E144" s="384"/>
      <c r="F144" s="383"/>
      <c r="G144" s="383"/>
      <c r="H144" s="384"/>
      <c r="I144" s="384"/>
      <c r="J144" s="384"/>
      <c r="K144" s="384"/>
      <c r="L144" s="383"/>
      <c r="M144" s="383"/>
      <c r="N144" s="384"/>
      <c r="O144" s="384"/>
      <c r="P144" s="384"/>
      <c r="Q144" s="384"/>
      <c r="R144" s="383"/>
      <c r="S144" s="383"/>
      <c r="T144" s="384"/>
      <c r="U144" s="384"/>
      <c r="V144" s="384"/>
      <c r="W144" s="384"/>
      <c r="X144" s="383"/>
      <c r="Y144" s="383"/>
      <c r="Z144" s="385"/>
      <c r="AA144" s="384"/>
      <c r="AB144" s="384"/>
      <c r="AC144" s="378"/>
    </row>
    <row r="145" spans="1:29" ht="28.35" customHeight="1" x14ac:dyDescent="0.35">
      <c r="A145" s="760" t="s">
        <v>1811</v>
      </c>
      <c r="B145" s="487"/>
      <c r="C145" s="384"/>
      <c r="D145" s="383"/>
      <c r="E145" s="384"/>
      <c r="F145" s="383"/>
      <c r="G145" s="383"/>
      <c r="H145" s="385"/>
      <c r="I145" s="385"/>
      <c r="J145" s="385"/>
      <c r="K145" s="384"/>
      <c r="L145" s="383"/>
      <c r="M145" s="383"/>
      <c r="N145" s="385"/>
      <c r="O145" s="385"/>
      <c r="P145" s="385"/>
      <c r="Q145" s="384"/>
      <c r="R145" s="383"/>
      <c r="S145" s="383"/>
      <c r="T145" s="385"/>
      <c r="U145" s="385"/>
      <c r="V145" s="385"/>
      <c r="W145" s="384"/>
      <c r="X145" s="383"/>
      <c r="Y145" s="383"/>
      <c r="Z145" s="385"/>
      <c r="AA145" s="1323" t="s">
        <v>89</v>
      </c>
      <c r="AB145" s="1323"/>
      <c r="AC145" s="378"/>
    </row>
    <row r="146" spans="1:29" ht="28.35" customHeight="1" x14ac:dyDescent="0.3">
      <c r="A146" s="1324" t="s">
        <v>81</v>
      </c>
      <c r="B146" s="1324" t="s">
        <v>7</v>
      </c>
      <c r="C146" s="1322" t="s">
        <v>16</v>
      </c>
      <c r="D146" s="1320"/>
      <c r="E146" s="1322" t="s">
        <v>104</v>
      </c>
      <c r="F146" s="1322"/>
      <c r="G146" s="1322"/>
      <c r="H146" s="1322"/>
      <c r="I146" s="1322"/>
      <c r="J146" s="1322"/>
      <c r="K146" s="1322" t="s">
        <v>68</v>
      </c>
      <c r="L146" s="1322"/>
      <c r="M146" s="1322"/>
      <c r="N146" s="1322"/>
      <c r="O146" s="1322"/>
      <c r="P146" s="1322"/>
      <c r="Q146" s="1322" t="s">
        <v>92</v>
      </c>
      <c r="R146" s="1322"/>
      <c r="S146" s="1322"/>
      <c r="T146" s="1322"/>
      <c r="U146" s="1322"/>
      <c r="V146" s="1322"/>
      <c r="W146" s="1322" t="s">
        <v>93</v>
      </c>
      <c r="X146" s="1322"/>
      <c r="Y146" s="1322"/>
      <c r="Z146" s="1322"/>
      <c r="AA146" s="1322"/>
      <c r="AB146" s="1322"/>
      <c r="AC146" s="378"/>
    </row>
    <row r="147" spans="1:29" ht="28.35" customHeight="1" x14ac:dyDescent="0.3">
      <c r="A147" s="1325"/>
      <c r="B147" s="1325"/>
      <c r="C147" s="386"/>
      <c r="D147" s="1328" t="s">
        <v>17</v>
      </c>
      <c r="E147" s="1322" t="s">
        <v>105</v>
      </c>
      <c r="F147" s="1322"/>
      <c r="G147" s="1322" t="s">
        <v>106</v>
      </c>
      <c r="H147" s="1322"/>
      <c r="I147" s="1322" t="s">
        <v>107</v>
      </c>
      <c r="J147" s="1322"/>
      <c r="K147" s="1322" t="s">
        <v>88</v>
      </c>
      <c r="L147" s="1322"/>
      <c r="M147" s="1322" t="s">
        <v>94</v>
      </c>
      <c r="N147" s="1322"/>
      <c r="O147" s="1322" t="s">
        <v>95</v>
      </c>
      <c r="P147" s="1322"/>
      <c r="Q147" s="1322" t="s">
        <v>96</v>
      </c>
      <c r="R147" s="1322"/>
      <c r="S147" s="1322" t="s">
        <v>97</v>
      </c>
      <c r="T147" s="1322"/>
      <c r="U147" s="1322" t="s">
        <v>98</v>
      </c>
      <c r="V147" s="1322"/>
      <c r="W147" s="1322" t="s">
        <v>99</v>
      </c>
      <c r="X147" s="1322"/>
      <c r="Y147" s="1322" t="s">
        <v>100</v>
      </c>
      <c r="Z147" s="1322"/>
      <c r="AA147" s="1322" t="s">
        <v>101</v>
      </c>
      <c r="AB147" s="1322"/>
      <c r="AC147" s="378"/>
    </row>
    <row r="148" spans="1:29" ht="28.35" customHeight="1" x14ac:dyDescent="0.3">
      <c r="A148" s="1325"/>
      <c r="B148" s="1325"/>
      <c r="C148" s="344" t="s">
        <v>84</v>
      </c>
      <c r="D148" s="1329"/>
      <c r="E148" s="386" t="s">
        <v>84</v>
      </c>
      <c r="F148" s="386" t="s">
        <v>86</v>
      </c>
      <c r="G148" s="386" t="s">
        <v>84</v>
      </c>
      <c r="H148" s="386" t="s">
        <v>86</v>
      </c>
      <c r="I148" s="386" t="s">
        <v>84</v>
      </c>
      <c r="J148" s="386" t="s">
        <v>86</v>
      </c>
      <c r="K148" s="386" t="s">
        <v>84</v>
      </c>
      <c r="L148" s="386" t="s">
        <v>86</v>
      </c>
      <c r="M148" s="386" t="s">
        <v>84</v>
      </c>
      <c r="N148" s="386" t="s">
        <v>86</v>
      </c>
      <c r="O148" s="386" t="s">
        <v>84</v>
      </c>
      <c r="P148" s="386" t="s">
        <v>86</v>
      </c>
      <c r="Q148" s="386" t="s">
        <v>84</v>
      </c>
      <c r="R148" s="386" t="s">
        <v>86</v>
      </c>
      <c r="S148" s="386" t="s">
        <v>84</v>
      </c>
      <c r="T148" s="386" t="s">
        <v>86</v>
      </c>
      <c r="U148" s="386" t="s">
        <v>84</v>
      </c>
      <c r="V148" s="386" t="s">
        <v>86</v>
      </c>
      <c r="W148" s="386" t="s">
        <v>84</v>
      </c>
      <c r="X148" s="386" t="s">
        <v>86</v>
      </c>
      <c r="Y148" s="386" t="s">
        <v>84</v>
      </c>
      <c r="Z148" s="386" t="s">
        <v>86</v>
      </c>
      <c r="AA148" s="386" t="s">
        <v>84</v>
      </c>
      <c r="AB148" s="386" t="s">
        <v>86</v>
      </c>
      <c r="AC148" s="378"/>
    </row>
    <row r="149" spans="1:29" ht="28.35" customHeight="1" x14ac:dyDescent="0.3">
      <c r="A149" s="1326"/>
      <c r="B149" s="1326"/>
      <c r="C149" s="345" t="s">
        <v>85</v>
      </c>
      <c r="D149" s="1330"/>
      <c r="E149" s="345" t="s">
        <v>85</v>
      </c>
      <c r="F149" s="345" t="s">
        <v>87</v>
      </c>
      <c r="G149" s="345" t="s">
        <v>85</v>
      </c>
      <c r="H149" s="345" t="s">
        <v>87</v>
      </c>
      <c r="I149" s="345" t="s">
        <v>85</v>
      </c>
      <c r="J149" s="345" t="s">
        <v>87</v>
      </c>
      <c r="K149" s="345" t="s">
        <v>85</v>
      </c>
      <c r="L149" s="345" t="s">
        <v>87</v>
      </c>
      <c r="M149" s="345" t="s">
        <v>85</v>
      </c>
      <c r="N149" s="345" t="s">
        <v>87</v>
      </c>
      <c r="O149" s="345" t="s">
        <v>85</v>
      </c>
      <c r="P149" s="345" t="s">
        <v>87</v>
      </c>
      <c r="Q149" s="345" t="s">
        <v>85</v>
      </c>
      <c r="R149" s="345" t="s">
        <v>87</v>
      </c>
      <c r="S149" s="345" t="s">
        <v>85</v>
      </c>
      <c r="T149" s="345" t="s">
        <v>87</v>
      </c>
      <c r="U149" s="345" t="s">
        <v>85</v>
      </c>
      <c r="V149" s="345" t="s">
        <v>87</v>
      </c>
      <c r="W149" s="345" t="s">
        <v>85</v>
      </c>
      <c r="X149" s="345" t="s">
        <v>87</v>
      </c>
      <c r="Y149" s="345" t="s">
        <v>85</v>
      </c>
      <c r="Z149" s="345" t="s">
        <v>87</v>
      </c>
      <c r="AA149" s="345" t="s">
        <v>85</v>
      </c>
      <c r="AB149" s="345" t="s">
        <v>87</v>
      </c>
      <c r="AC149" s="378"/>
    </row>
    <row r="150" spans="1:29" ht="28.35" customHeight="1" x14ac:dyDescent="0.45">
      <c r="A150" s="394" t="s">
        <v>1277</v>
      </c>
      <c r="B150" s="488"/>
      <c r="C150" s="764"/>
      <c r="D150" s="407">
        <f>D152+D155+D159+D162</f>
        <v>207700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07"/>
      <c r="P150" s="350">
        <f>P155</f>
        <v>30000</v>
      </c>
      <c r="Q150" s="407"/>
      <c r="R150" s="407"/>
      <c r="S150" s="407"/>
      <c r="T150" s="407"/>
      <c r="U150" s="407"/>
      <c r="V150" s="407">
        <f>V153+V159+V162</f>
        <v>135000</v>
      </c>
      <c r="W150" s="407"/>
      <c r="X150" s="407">
        <f>X159</f>
        <v>42700</v>
      </c>
      <c r="Y150" s="387"/>
      <c r="Z150" s="387"/>
      <c r="AA150" s="387"/>
      <c r="AB150" s="387"/>
      <c r="AC150" s="378"/>
    </row>
    <row r="151" spans="1:29" ht="28.35" customHeight="1" x14ac:dyDescent="0.5">
      <c r="A151" s="354" t="s">
        <v>1223</v>
      </c>
      <c r="B151" s="489"/>
      <c r="C151" s="500"/>
      <c r="D151" s="393">
        <f>D152</f>
        <v>100000</v>
      </c>
      <c r="E151" s="388"/>
      <c r="F151" s="388"/>
      <c r="G151" s="388"/>
      <c r="H151" s="388"/>
      <c r="I151" s="388"/>
      <c r="J151" s="388"/>
      <c r="K151" s="388"/>
      <c r="L151" s="388"/>
      <c r="M151" s="388"/>
      <c r="N151" s="388"/>
      <c r="O151" s="388"/>
      <c r="P151" s="397"/>
      <c r="Q151" s="388"/>
      <c r="R151" s="388"/>
      <c r="S151" s="388"/>
      <c r="T151" s="388"/>
      <c r="U151" s="388"/>
      <c r="V151" s="388"/>
      <c r="W151" s="388"/>
      <c r="X151" s="388"/>
      <c r="Y151" s="388"/>
      <c r="Z151" s="388"/>
      <c r="AA151" s="388"/>
      <c r="AB151" s="388"/>
      <c r="AC151" s="378"/>
    </row>
    <row r="152" spans="1:29" ht="36" customHeight="1" x14ac:dyDescent="0.3">
      <c r="A152" s="351" t="s">
        <v>1278</v>
      </c>
      <c r="B152" s="395" t="s">
        <v>431</v>
      </c>
      <c r="C152" s="396" t="s">
        <v>431</v>
      </c>
      <c r="D152" s="406">
        <f>D153</f>
        <v>100000</v>
      </c>
      <c r="E152" s="347"/>
      <c r="F152" s="347"/>
      <c r="G152" s="347"/>
      <c r="H152" s="347"/>
      <c r="I152" s="347"/>
      <c r="J152" s="347"/>
      <c r="K152" s="347"/>
      <c r="L152" s="347"/>
      <c r="M152" s="347"/>
      <c r="N152" s="347"/>
      <c r="O152" s="347"/>
      <c r="P152" s="347" t="s">
        <v>431</v>
      </c>
      <c r="Q152" s="347"/>
      <c r="R152" s="347"/>
      <c r="S152" s="347"/>
      <c r="T152" s="347"/>
      <c r="U152" s="347" t="s">
        <v>431</v>
      </c>
      <c r="V152" s="347">
        <f>V153</f>
        <v>100000</v>
      </c>
      <c r="W152" s="347"/>
      <c r="X152" s="347"/>
      <c r="Y152" s="347"/>
      <c r="Z152" s="347"/>
      <c r="AA152" s="347"/>
      <c r="AB152" s="347"/>
      <c r="AC152" s="378"/>
    </row>
    <row r="153" spans="1:29" ht="28.35" customHeight="1" x14ac:dyDescent="0.3">
      <c r="A153" s="346" t="s">
        <v>1254</v>
      </c>
      <c r="B153" s="395" t="s">
        <v>1249</v>
      </c>
      <c r="C153" s="396">
        <v>1</v>
      </c>
      <c r="D153" s="347">
        <v>100000</v>
      </c>
      <c r="E153" s="347"/>
      <c r="F153" s="347"/>
      <c r="G153" s="347"/>
      <c r="H153" s="347"/>
      <c r="I153" s="347"/>
      <c r="J153" s="347"/>
      <c r="K153" s="347"/>
      <c r="L153" s="347"/>
      <c r="M153" s="347"/>
      <c r="N153" s="347"/>
      <c r="O153" s="347"/>
      <c r="P153" s="347"/>
      <c r="Q153" s="347"/>
      <c r="R153" s="347"/>
      <c r="S153" s="347"/>
      <c r="T153" s="347"/>
      <c r="U153" s="347">
        <v>1</v>
      </c>
      <c r="V153" s="347">
        <v>100000</v>
      </c>
      <c r="W153" s="347"/>
      <c r="X153" s="347"/>
      <c r="Y153" s="347"/>
      <c r="Z153" s="347"/>
      <c r="AA153" s="347"/>
      <c r="AB153" s="347"/>
      <c r="AC153" s="378"/>
    </row>
    <row r="154" spans="1:29" ht="28.35" customHeight="1" x14ac:dyDescent="0.3">
      <c r="A154" s="349" t="s">
        <v>1432</v>
      </c>
      <c r="B154" s="395"/>
      <c r="C154" s="396"/>
      <c r="D154" s="353">
        <f>D155+D159</f>
        <v>72700</v>
      </c>
      <c r="E154" s="347"/>
      <c r="F154" s="347"/>
      <c r="G154" s="347"/>
      <c r="H154" s="347"/>
      <c r="I154" s="347"/>
      <c r="J154" s="347"/>
      <c r="K154" s="347"/>
      <c r="L154" s="347"/>
      <c r="M154" s="347"/>
      <c r="N154" s="347"/>
      <c r="O154" s="347"/>
      <c r="P154" s="347"/>
      <c r="Q154" s="347"/>
      <c r="R154" s="347"/>
      <c r="S154" s="347"/>
      <c r="T154" s="347"/>
      <c r="U154" s="347"/>
      <c r="V154" s="347"/>
      <c r="W154" s="347"/>
      <c r="X154" s="347"/>
      <c r="Y154" s="347"/>
      <c r="Z154" s="347"/>
      <c r="AA154" s="347"/>
      <c r="AB154" s="347"/>
      <c r="AC154" s="378"/>
    </row>
    <row r="155" spans="1:29" ht="39" customHeight="1" x14ac:dyDescent="0.3">
      <c r="A155" s="351" t="s">
        <v>1475</v>
      </c>
      <c r="B155" s="395" t="s">
        <v>431</v>
      </c>
      <c r="C155" s="396" t="s">
        <v>431</v>
      </c>
      <c r="D155" s="347">
        <f>D156+D157+D158</f>
        <v>30000</v>
      </c>
      <c r="E155" s="347"/>
      <c r="F155" s="347"/>
      <c r="G155" s="347"/>
      <c r="H155" s="347"/>
      <c r="I155" s="347"/>
      <c r="J155" s="347"/>
      <c r="K155" s="347"/>
      <c r="L155" s="347"/>
      <c r="M155" s="347"/>
      <c r="N155" s="347"/>
      <c r="O155" s="347"/>
      <c r="P155" s="347">
        <f>P156+P157+P158</f>
        <v>30000</v>
      </c>
      <c r="Q155" s="347"/>
      <c r="R155" s="347"/>
      <c r="S155" s="347"/>
      <c r="T155" s="347"/>
      <c r="U155" s="347"/>
      <c r="V155" s="347"/>
      <c r="W155" s="347"/>
      <c r="X155" s="347"/>
      <c r="Y155" s="347"/>
      <c r="Z155" s="347"/>
      <c r="AA155" s="347"/>
      <c r="AB155" s="347"/>
      <c r="AC155" s="378"/>
    </row>
    <row r="156" spans="1:29" ht="28.35" customHeight="1" x14ac:dyDescent="0.3">
      <c r="A156" s="346" t="s">
        <v>1280</v>
      </c>
      <c r="B156" s="395" t="s">
        <v>2208</v>
      </c>
      <c r="C156" s="396">
        <v>1</v>
      </c>
      <c r="D156" s="347">
        <v>8400</v>
      </c>
      <c r="E156" s="347"/>
      <c r="F156" s="347"/>
      <c r="G156" s="347"/>
      <c r="H156" s="347"/>
      <c r="I156" s="347"/>
      <c r="J156" s="347"/>
      <c r="K156" s="347"/>
      <c r="L156" s="347"/>
      <c r="M156" s="347"/>
      <c r="N156" s="347"/>
      <c r="O156" s="347">
        <v>1</v>
      </c>
      <c r="P156" s="347">
        <v>8400</v>
      </c>
      <c r="Q156" s="347"/>
      <c r="R156" s="347"/>
      <c r="S156" s="347"/>
      <c r="T156" s="347"/>
      <c r="U156" s="347"/>
      <c r="V156" s="347"/>
      <c r="W156" s="347"/>
      <c r="X156" s="347"/>
      <c r="Y156" s="347"/>
      <c r="Z156" s="347"/>
      <c r="AA156" s="347"/>
      <c r="AB156" s="347"/>
      <c r="AC156" s="378"/>
    </row>
    <row r="157" spans="1:29" ht="28.35" customHeight="1" x14ac:dyDescent="0.3">
      <c r="A157" s="346" t="s">
        <v>1281</v>
      </c>
      <c r="B157" s="395" t="s">
        <v>1249</v>
      </c>
      <c r="C157" s="396">
        <v>1</v>
      </c>
      <c r="D157" s="347">
        <f>10800+3600+3000+1500</f>
        <v>18900</v>
      </c>
      <c r="E157" s="347"/>
      <c r="F157" s="347"/>
      <c r="G157" s="347"/>
      <c r="H157" s="347"/>
      <c r="I157" s="347"/>
      <c r="J157" s="347"/>
      <c r="K157" s="347"/>
      <c r="L157" s="347"/>
      <c r="M157" s="347"/>
      <c r="N157" s="347"/>
      <c r="O157" s="347">
        <v>1</v>
      </c>
      <c r="P157" s="347">
        <v>18900</v>
      </c>
      <c r="Q157" s="347"/>
      <c r="R157" s="347"/>
      <c r="S157" s="347"/>
      <c r="T157" s="347"/>
      <c r="U157" s="347"/>
      <c r="V157" s="347"/>
      <c r="W157" s="347"/>
      <c r="X157" s="347"/>
      <c r="Y157" s="347"/>
      <c r="Z157" s="347"/>
      <c r="AA157" s="347"/>
      <c r="AB157" s="347"/>
      <c r="AC157" s="378"/>
    </row>
    <row r="158" spans="1:29" ht="28.35" customHeight="1" x14ac:dyDescent="0.3">
      <c r="A158" s="346" t="s">
        <v>1282</v>
      </c>
      <c r="B158" s="395" t="s">
        <v>1249</v>
      </c>
      <c r="C158" s="396">
        <v>1</v>
      </c>
      <c r="D158" s="347">
        <v>2700</v>
      </c>
      <c r="E158" s="347"/>
      <c r="F158" s="347"/>
      <c r="G158" s="347"/>
      <c r="H158" s="347"/>
      <c r="I158" s="347"/>
      <c r="J158" s="347"/>
      <c r="K158" s="347"/>
      <c r="L158" s="347"/>
      <c r="M158" s="347"/>
      <c r="N158" s="347"/>
      <c r="O158" s="347">
        <v>1</v>
      </c>
      <c r="P158" s="347">
        <v>2700</v>
      </c>
      <c r="Q158" s="347"/>
      <c r="R158" s="347"/>
      <c r="S158" s="347"/>
      <c r="T158" s="347"/>
      <c r="U158" s="347"/>
      <c r="V158" s="347"/>
      <c r="W158" s="347"/>
      <c r="X158" s="347"/>
      <c r="Y158" s="347"/>
      <c r="Z158" s="347"/>
      <c r="AA158" s="347"/>
      <c r="AB158" s="347"/>
      <c r="AC158" s="378"/>
    </row>
    <row r="159" spans="1:29" ht="28.35" customHeight="1" x14ac:dyDescent="0.5">
      <c r="A159" s="346" t="s">
        <v>2263</v>
      </c>
      <c r="B159" s="395" t="s">
        <v>431</v>
      </c>
      <c r="C159" s="396" t="s">
        <v>431</v>
      </c>
      <c r="D159" s="352">
        <f>D160+D161</f>
        <v>42700</v>
      </c>
      <c r="E159" s="347"/>
      <c r="F159" s="347"/>
      <c r="G159" s="347"/>
      <c r="H159" s="347"/>
      <c r="I159" s="347"/>
      <c r="J159" s="347"/>
      <c r="K159" s="347"/>
      <c r="L159" s="347"/>
      <c r="M159" s="347"/>
      <c r="N159" s="347"/>
      <c r="O159" s="347"/>
      <c r="P159" s="347"/>
      <c r="Q159" s="347"/>
      <c r="R159" s="347"/>
      <c r="S159" s="347"/>
      <c r="T159" s="347"/>
      <c r="U159" s="347" t="s">
        <v>431</v>
      </c>
      <c r="V159" s="347"/>
      <c r="W159" s="347" t="s">
        <v>431</v>
      </c>
      <c r="X159" s="347">
        <f>X160+X161</f>
        <v>42700</v>
      </c>
      <c r="Y159" s="347"/>
      <c r="Z159" s="347"/>
      <c r="AA159" s="347"/>
      <c r="AB159" s="347"/>
      <c r="AC159" s="378"/>
    </row>
    <row r="160" spans="1:29" ht="28.35" customHeight="1" x14ac:dyDescent="0.3">
      <c r="A160" s="346" t="s">
        <v>1283</v>
      </c>
      <c r="B160" s="395" t="s">
        <v>2209</v>
      </c>
      <c r="C160" s="396">
        <v>16</v>
      </c>
      <c r="D160" s="347">
        <v>32000</v>
      </c>
      <c r="E160" s="347"/>
      <c r="F160" s="347"/>
      <c r="G160" s="347"/>
      <c r="H160" s="347"/>
      <c r="I160" s="347"/>
      <c r="J160" s="347"/>
      <c r="K160" s="347"/>
      <c r="L160" s="347"/>
      <c r="M160" s="347"/>
      <c r="N160" s="347"/>
      <c r="O160" s="347"/>
      <c r="P160" s="347"/>
      <c r="Q160" s="347"/>
      <c r="R160" s="347"/>
      <c r="S160" s="347"/>
      <c r="T160" s="347"/>
      <c r="U160" s="347"/>
      <c r="V160" s="347"/>
      <c r="W160" s="347">
        <v>16</v>
      </c>
      <c r="X160" s="347">
        <v>32000</v>
      </c>
      <c r="Y160" s="347"/>
      <c r="Z160" s="347"/>
      <c r="AA160" s="347"/>
      <c r="AB160" s="347"/>
      <c r="AC160" s="378"/>
    </row>
    <row r="161" spans="1:30" ht="27.75" customHeight="1" x14ac:dyDescent="0.3">
      <c r="A161" s="346" t="s">
        <v>1254</v>
      </c>
      <c r="B161" s="395" t="s">
        <v>1249</v>
      </c>
      <c r="C161" s="396">
        <v>1</v>
      </c>
      <c r="D161" s="347">
        <v>10700</v>
      </c>
      <c r="E161" s="347"/>
      <c r="F161" s="347"/>
      <c r="G161" s="347"/>
      <c r="H161" s="347"/>
      <c r="I161" s="347"/>
      <c r="J161" s="347"/>
      <c r="K161" s="347"/>
      <c r="L161" s="347"/>
      <c r="M161" s="347"/>
      <c r="N161" s="347"/>
      <c r="O161" s="347"/>
      <c r="P161" s="347"/>
      <c r="Q161" s="347"/>
      <c r="R161" s="347"/>
      <c r="S161" s="347"/>
      <c r="T161" s="347"/>
      <c r="U161" s="347"/>
      <c r="V161" s="347"/>
      <c r="W161" s="347">
        <v>1</v>
      </c>
      <c r="X161" s="347">
        <v>10700</v>
      </c>
      <c r="Y161" s="347"/>
      <c r="Z161" s="347"/>
      <c r="AA161" s="347"/>
      <c r="AB161" s="347"/>
      <c r="AC161" s="378"/>
    </row>
    <row r="162" spans="1:30" ht="61.5" customHeight="1" x14ac:dyDescent="0.3">
      <c r="A162" s="351" t="s">
        <v>1477</v>
      </c>
      <c r="B162" s="395" t="s">
        <v>431</v>
      </c>
      <c r="C162" s="396" t="s">
        <v>431</v>
      </c>
      <c r="D162" s="347">
        <f>D163+D164+D165</f>
        <v>35000</v>
      </c>
      <c r="E162" s="347"/>
      <c r="F162" s="347"/>
      <c r="G162" s="347"/>
      <c r="H162" s="347"/>
      <c r="I162" s="347"/>
      <c r="J162" s="347"/>
      <c r="K162" s="347"/>
      <c r="L162" s="347"/>
      <c r="M162" s="347"/>
      <c r="N162" s="347"/>
      <c r="O162" s="347"/>
      <c r="P162" s="347"/>
      <c r="Q162" s="347"/>
      <c r="R162" s="347"/>
      <c r="S162" s="347"/>
      <c r="T162" s="347"/>
      <c r="U162" s="347" t="s">
        <v>431</v>
      </c>
      <c r="V162" s="347">
        <f>V163+V164+V165</f>
        <v>35000</v>
      </c>
      <c r="W162" s="347"/>
      <c r="X162" s="347"/>
      <c r="Y162" s="347"/>
      <c r="Z162" s="347"/>
      <c r="AA162" s="347"/>
      <c r="AB162" s="347"/>
      <c r="AC162" s="378"/>
    </row>
    <row r="163" spans="1:30" ht="28.35" customHeight="1" x14ac:dyDescent="0.3">
      <c r="A163" s="346" t="s">
        <v>1479</v>
      </c>
      <c r="B163" s="395" t="s">
        <v>2208</v>
      </c>
      <c r="C163" s="396">
        <v>2</v>
      </c>
      <c r="D163" s="347">
        <v>14400</v>
      </c>
      <c r="E163" s="347"/>
      <c r="F163" s="347"/>
      <c r="G163" s="347"/>
      <c r="H163" s="347"/>
      <c r="I163" s="347"/>
      <c r="J163" s="347"/>
      <c r="K163" s="347"/>
      <c r="L163" s="347"/>
      <c r="M163" s="347"/>
      <c r="N163" s="347"/>
      <c r="O163" s="347"/>
      <c r="P163" s="347"/>
      <c r="Q163" s="347"/>
      <c r="R163" s="347"/>
      <c r="S163" s="347"/>
      <c r="T163" s="347"/>
      <c r="U163" s="347">
        <v>2</v>
      </c>
      <c r="V163" s="347">
        <v>14400</v>
      </c>
      <c r="W163" s="347"/>
      <c r="X163" s="347"/>
      <c r="Y163" s="347"/>
      <c r="Z163" s="347"/>
      <c r="AA163" s="347"/>
      <c r="AB163" s="347"/>
      <c r="AC163" s="378"/>
    </row>
    <row r="164" spans="1:30" ht="28.35" customHeight="1" x14ac:dyDescent="0.3">
      <c r="A164" s="346" t="s">
        <v>1480</v>
      </c>
      <c r="B164" s="395" t="s">
        <v>1249</v>
      </c>
      <c r="C164" s="396">
        <v>1</v>
      </c>
      <c r="D164" s="347">
        <v>19500</v>
      </c>
      <c r="E164" s="347"/>
      <c r="F164" s="347"/>
      <c r="G164" s="347"/>
      <c r="H164" s="347"/>
      <c r="I164" s="347"/>
      <c r="J164" s="347"/>
      <c r="K164" s="347"/>
      <c r="L164" s="347"/>
      <c r="M164" s="347"/>
      <c r="N164" s="347"/>
      <c r="O164" s="347"/>
      <c r="P164" s="347"/>
      <c r="Q164" s="347"/>
      <c r="R164" s="347"/>
      <c r="S164" s="347"/>
      <c r="T164" s="347"/>
      <c r="U164" s="347">
        <v>1</v>
      </c>
      <c r="V164" s="347">
        <v>19500</v>
      </c>
      <c r="W164" s="347"/>
      <c r="X164" s="347"/>
      <c r="Y164" s="347"/>
      <c r="Z164" s="347"/>
      <c r="AA164" s="347"/>
      <c r="AB164" s="347"/>
      <c r="AC164" s="378"/>
    </row>
    <row r="165" spans="1:30" ht="28.35" customHeight="1" x14ac:dyDescent="0.3">
      <c r="A165" s="346" t="s">
        <v>1481</v>
      </c>
      <c r="B165" s="395" t="s">
        <v>1249</v>
      </c>
      <c r="C165" s="396">
        <v>1</v>
      </c>
      <c r="D165" s="347">
        <v>1100</v>
      </c>
      <c r="E165" s="347"/>
      <c r="F165" s="347"/>
      <c r="G165" s="347"/>
      <c r="H165" s="347"/>
      <c r="I165" s="347"/>
      <c r="J165" s="347"/>
      <c r="K165" s="347"/>
      <c r="L165" s="347"/>
      <c r="M165" s="347"/>
      <c r="N165" s="347"/>
      <c r="O165" s="347"/>
      <c r="P165" s="347"/>
      <c r="Q165" s="347"/>
      <c r="R165" s="347"/>
      <c r="S165" s="347"/>
      <c r="T165" s="347"/>
      <c r="U165" s="347">
        <v>1</v>
      </c>
      <c r="V165" s="347">
        <v>1100</v>
      </c>
      <c r="W165" s="347"/>
      <c r="X165" s="347"/>
      <c r="Y165" s="347"/>
      <c r="Z165" s="347"/>
      <c r="AA165" s="347"/>
      <c r="AB165" s="347"/>
      <c r="AC165" s="378"/>
    </row>
    <row r="166" spans="1:30" ht="28.35" customHeight="1" x14ac:dyDescent="0.3">
      <c r="A166" s="346" t="s">
        <v>42</v>
      </c>
      <c r="B166" s="395"/>
      <c r="C166" s="396"/>
      <c r="D166" s="347"/>
      <c r="E166" s="347"/>
      <c r="F166" s="347"/>
      <c r="G166" s="347"/>
      <c r="H166" s="347"/>
      <c r="I166" s="347"/>
      <c r="J166" s="347"/>
      <c r="K166" s="347"/>
      <c r="L166" s="347"/>
      <c r="M166" s="347"/>
      <c r="N166" s="347"/>
      <c r="O166" s="347"/>
      <c r="P166" s="347"/>
      <c r="Q166" s="347"/>
      <c r="R166" s="347"/>
      <c r="S166" s="347"/>
      <c r="T166" s="347"/>
      <c r="U166" s="347"/>
      <c r="V166" s="347"/>
      <c r="W166" s="347"/>
      <c r="X166" s="347"/>
      <c r="Y166" s="347"/>
      <c r="Z166" s="347"/>
      <c r="AA166" s="347"/>
      <c r="AB166" s="347"/>
      <c r="AC166" s="378"/>
    </row>
    <row r="167" spans="1:30" ht="28.35" customHeight="1" thickBot="1" x14ac:dyDescent="0.35">
      <c r="A167" s="390" t="s">
        <v>6</v>
      </c>
      <c r="B167" s="491"/>
      <c r="C167" s="765"/>
      <c r="D167" s="391">
        <f>D150</f>
        <v>207700</v>
      </c>
      <c r="E167" s="391"/>
      <c r="F167" s="391"/>
      <c r="G167" s="391"/>
      <c r="H167" s="391"/>
      <c r="I167" s="391"/>
      <c r="J167" s="391"/>
      <c r="K167" s="391"/>
      <c r="L167" s="391"/>
      <c r="M167" s="391"/>
      <c r="N167" s="391"/>
      <c r="O167" s="391"/>
      <c r="P167" s="391">
        <f>P150</f>
        <v>30000</v>
      </c>
      <c r="Q167" s="391"/>
      <c r="R167" s="391"/>
      <c r="S167" s="391"/>
      <c r="T167" s="391"/>
      <c r="U167" s="391"/>
      <c r="V167" s="391">
        <f>V150</f>
        <v>135000</v>
      </c>
      <c r="W167" s="391"/>
      <c r="X167" s="391">
        <f>X150</f>
        <v>42700</v>
      </c>
      <c r="Y167" s="391"/>
      <c r="Z167" s="391"/>
      <c r="AA167" s="391"/>
      <c r="AB167" s="391"/>
      <c r="AC167" s="378"/>
    </row>
    <row r="168" spans="1:30" ht="28.35" customHeight="1" thickTop="1" x14ac:dyDescent="0.3">
      <c r="A168" s="392"/>
      <c r="B168" s="492"/>
      <c r="C168" s="766"/>
      <c r="D168" s="393"/>
      <c r="E168" s="393"/>
      <c r="F168" s="393"/>
      <c r="G168" s="393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  <c r="T168" s="393"/>
      <c r="U168" s="393"/>
      <c r="V168" s="393"/>
      <c r="W168" s="393"/>
      <c r="X168" s="393"/>
      <c r="Y168" s="393"/>
      <c r="Z168" s="393"/>
      <c r="AA168" s="393"/>
      <c r="AB168" s="393"/>
      <c r="AC168" s="378"/>
    </row>
    <row r="169" spans="1:30" s="12" customFormat="1" ht="28.35" customHeight="1" x14ac:dyDescent="0.35">
      <c r="A169" s="379" t="s">
        <v>414</v>
      </c>
      <c r="B169" s="486"/>
      <c r="C169" s="763"/>
      <c r="D169" s="380"/>
      <c r="E169" s="380"/>
      <c r="F169" s="380"/>
      <c r="G169" s="380"/>
      <c r="H169" s="380"/>
      <c r="I169" s="380"/>
      <c r="J169" s="380"/>
      <c r="K169" s="380"/>
      <c r="L169" s="380"/>
      <c r="M169" s="380"/>
      <c r="N169" s="380"/>
      <c r="O169" s="380"/>
      <c r="P169" s="380"/>
      <c r="Q169" s="380"/>
      <c r="R169" s="380"/>
      <c r="S169" s="380"/>
      <c r="T169" s="380"/>
      <c r="U169" s="380"/>
      <c r="V169" s="380"/>
      <c r="W169" s="380"/>
      <c r="X169" s="380"/>
      <c r="Y169" s="380"/>
      <c r="Z169" s="380"/>
      <c r="AA169" s="380"/>
      <c r="AB169" s="378" t="s">
        <v>126</v>
      </c>
      <c r="AC169" s="378"/>
    </row>
    <row r="170" spans="1:30" s="12" customFormat="1" ht="28.35" customHeight="1" x14ac:dyDescent="0.35">
      <c r="A170" s="379" t="s">
        <v>428</v>
      </c>
      <c r="B170" s="486"/>
      <c r="C170" s="763"/>
      <c r="D170" s="380"/>
      <c r="E170" s="380"/>
      <c r="F170" s="380"/>
      <c r="G170" s="380"/>
      <c r="H170" s="380"/>
      <c r="I170" s="380"/>
      <c r="J170" s="380"/>
      <c r="K170" s="380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80"/>
      <c r="X170" s="380"/>
      <c r="Y170" s="380"/>
      <c r="Z170" s="380"/>
      <c r="AA170" s="380"/>
      <c r="AB170" s="380"/>
      <c r="AC170" s="887"/>
    </row>
    <row r="171" spans="1:30" s="12" customFormat="1" ht="28.35" customHeight="1" x14ac:dyDescent="0.35">
      <c r="A171" s="379" t="s">
        <v>454</v>
      </c>
      <c r="B171" s="486"/>
      <c r="C171" s="763"/>
      <c r="D171" s="380"/>
      <c r="E171" s="380"/>
      <c r="F171" s="380"/>
      <c r="G171" s="380"/>
      <c r="H171" s="380"/>
      <c r="I171" s="380"/>
      <c r="J171" s="381" t="s">
        <v>1284</v>
      </c>
      <c r="K171" s="380"/>
      <c r="L171" s="380"/>
      <c r="M171" s="380"/>
      <c r="N171" s="380"/>
      <c r="O171" s="380"/>
      <c r="P171" s="380"/>
      <c r="Q171" s="380"/>
      <c r="R171" s="380"/>
      <c r="S171" s="380"/>
      <c r="T171" s="380"/>
      <c r="U171" s="380"/>
      <c r="V171" s="380"/>
      <c r="W171" s="380"/>
      <c r="X171" s="380"/>
      <c r="Y171" s="380"/>
      <c r="Z171" s="380"/>
      <c r="AA171" s="380"/>
      <c r="AB171" s="380"/>
      <c r="AC171" s="385"/>
    </row>
    <row r="172" spans="1:30" s="12" customFormat="1" ht="28.35" customHeight="1" x14ac:dyDescent="0.35">
      <c r="A172" s="379" t="s">
        <v>1285</v>
      </c>
      <c r="B172" s="486"/>
      <c r="C172" s="763"/>
      <c r="D172" s="380"/>
      <c r="E172" s="380"/>
      <c r="F172" s="380"/>
      <c r="G172" s="380"/>
      <c r="H172" s="380"/>
      <c r="I172" s="380"/>
      <c r="J172" s="380"/>
      <c r="K172" s="380"/>
      <c r="L172" s="380"/>
      <c r="M172" s="380"/>
      <c r="N172" s="380"/>
      <c r="O172" s="380"/>
      <c r="P172" s="380"/>
      <c r="Q172" s="380"/>
      <c r="R172" s="380"/>
      <c r="S172" s="380"/>
      <c r="T172" s="380"/>
      <c r="U172" s="380"/>
      <c r="V172" s="380"/>
      <c r="W172" s="380"/>
      <c r="X172" s="380"/>
      <c r="Y172" s="380"/>
      <c r="Z172" s="380"/>
      <c r="AA172" s="380"/>
      <c r="AB172" s="380"/>
      <c r="AC172" s="385"/>
    </row>
    <row r="173" spans="1:30" s="12" customFormat="1" ht="28.35" customHeight="1" x14ac:dyDescent="0.35">
      <c r="A173" s="1318" t="s">
        <v>1538</v>
      </c>
      <c r="B173" s="1318"/>
      <c r="C173" s="1318"/>
      <c r="D173" s="1318"/>
      <c r="E173" s="1318"/>
      <c r="F173" s="1318"/>
      <c r="G173" s="1318"/>
      <c r="H173" s="1318"/>
      <c r="I173" s="1318"/>
      <c r="J173" s="1318"/>
      <c r="K173" s="1318"/>
      <c r="L173" s="1318"/>
      <c r="M173" s="1318"/>
      <c r="N173" s="1318"/>
      <c r="O173" s="1318"/>
      <c r="P173" s="1318"/>
      <c r="Q173" s="1318"/>
      <c r="R173" s="1318"/>
      <c r="S173" s="1318"/>
      <c r="T173" s="1318"/>
      <c r="U173" s="1318"/>
      <c r="V173" s="1318"/>
      <c r="W173" s="1318"/>
      <c r="X173" s="1318"/>
      <c r="Y173" s="1318"/>
      <c r="Z173" s="1318"/>
      <c r="AA173" s="1318"/>
      <c r="AB173" s="1318"/>
      <c r="AC173" s="918"/>
      <c r="AD173" s="918"/>
    </row>
    <row r="174" spans="1:30" s="12" customFormat="1" ht="28.35" customHeight="1" x14ac:dyDescent="0.35">
      <c r="A174" s="1318" t="s">
        <v>1539</v>
      </c>
      <c r="B174" s="1318"/>
      <c r="C174" s="1318"/>
      <c r="D174" s="1318"/>
      <c r="E174" s="1318"/>
      <c r="F174" s="1318"/>
      <c r="G174" s="1318"/>
      <c r="H174" s="1318"/>
      <c r="I174" s="1318"/>
      <c r="J174" s="1318"/>
      <c r="K174" s="1318"/>
      <c r="L174" s="1318"/>
      <c r="M174" s="1318"/>
      <c r="N174" s="1318"/>
      <c r="O174" s="1318"/>
      <c r="P174" s="1318"/>
      <c r="Q174" s="1318"/>
      <c r="R174" s="1318"/>
      <c r="S174" s="1318"/>
      <c r="T174" s="1318"/>
      <c r="U174" s="1318"/>
      <c r="V174" s="1318"/>
      <c r="W174" s="1318"/>
      <c r="X174" s="887"/>
      <c r="Y174" s="887"/>
      <c r="Z174" s="887"/>
      <c r="AA174" s="887"/>
      <c r="AB174" s="887"/>
      <c r="AC174" s="385"/>
    </row>
    <row r="175" spans="1:30" ht="28.35" customHeight="1" x14ac:dyDescent="0.35">
      <c r="A175" s="382" t="s">
        <v>1537</v>
      </c>
      <c r="B175" s="487"/>
      <c r="C175" s="384"/>
      <c r="D175" s="383"/>
      <c r="E175" s="384"/>
      <c r="F175" s="383"/>
      <c r="G175" s="383"/>
      <c r="H175" s="384"/>
      <c r="I175" s="384"/>
      <c r="J175" s="384"/>
      <c r="K175" s="384"/>
      <c r="L175" s="383"/>
      <c r="M175" s="383"/>
      <c r="N175" s="384"/>
      <c r="O175" s="384"/>
      <c r="P175" s="384"/>
      <c r="Q175" s="384"/>
      <c r="R175" s="383"/>
      <c r="S175" s="383"/>
      <c r="T175" s="384"/>
      <c r="U175" s="384"/>
      <c r="V175" s="384"/>
      <c r="W175" s="384"/>
      <c r="X175" s="383"/>
      <c r="Y175" s="383"/>
      <c r="Z175" s="385"/>
      <c r="AA175" s="384"/>
      <c r="AB175" s="384"/>
      <c r="AC175" s="378"/>
    </row>
    <row r="176" spans="1:30" ht="28.35" customHeight="1" x14ac:dyDescent="0.35">
      <c r="A176" s="382" t="s">
        <v>2049</v>
      </c>
      <c r="B176" s="487"/>
      <c r="C176" s="384"/>
      <c r="D176" s="383"/>
      <c r="E176" s="384"/>
      <c r="F176" s="383"/>
      <c r="G176" s="383"/>
      <c r="H176" s="384"/>
      <c r="I176" s="384"/>
      <c r="J176" s="384"/>
      <c r="K176" s="384"/>
      <c r="L176" s="383"/>
      <c r="M176" s="383"/>
      <c r="N176" s="384"/>
      <c r="O176" s="384"/>
      <c r="P176" s="384"/>
      <c r="Q176" s="384"/>
      <c r="R176" s="383"/>
      <c r="S176" s="383"/>
      <c r="T176" s="384"/>
      <c r="U176" s="384"/>
      <c r="V176" s="384"/>
      <c r="W176" s="384"/>
      <c r="X176" s="383"/>
      <c r="Y176" s="383"/>
      <c r="Z176" s="385"/>
      <c r="AA176" s="384"/>
      <c r="AB176" s="384"/>
      <c r="AC176" s="378"/>
    </row>
    <row r="177" spans="1:29" ht="28.35" customHeight="1" x14ac:dyDescent="0.35">
      <c r="A177" s="383" t="s">
        <v>2050</v>
      </c>
      <c r="B177" s="487"/>
      <c r="C177" s="384"/>
      <c r="D177" s="383"/>
      <c r="E177" s="384"/>
      <c r="F177" s="383"/>
      <c r="G177" s="383"/>
      <c r="H177" s="385"/>
      <c r="I177" s="385"/>
      <c r="J177" s="385"/>
      <c r="K177" s="384"/>
      <c r="L177" s="383"/>
      <c r="M177" s="383"/>
      <c r="N177" s="385"/>
      <c r="O177" s="385"/>
      <c r="P177" s="385"/>
      <c r="Q177" s="384"/>
      <c r="R177" s="383"/>
      <c r="S177" s="383"/>
      <c r="T177" s="385"/>
      <c r="U177" s="385"/>
      <c r="V177" s="385"/>
      <c r="W177" s="384"/>
      <c r="X177" s="383"/>
      <c r="Y177" s="383"/>
      <c r="Z177" s="385"/>
      <c r="AA177" s="1323" t="s">
        <v>89</v>
      </c>
      <c r="AB177" s="1323"/>
      <c r="AC177" s="378"/>
    </row>
    <row r="178" spans="1:29" s="864" customFormat="1" ht="28.35" customHeight="1" x14ac:dyDescent="0.3">
      <c r="A178" s="1324" t="s">
        <v>81</v>
      </c>
      <c r="B178" s="1324" t="s">
        <v>7</v>
      </c>
      <c r="C178" s="1322" t="s">
        <v>16</v>
      </c>
      <c r="D178" s="1320"/>
      <c r="E178" s="1322" t="s">
        <v>104</v>
      </c>
      <c r="F178" s="1322"/>
      <c r="G178" s="1322"/>
      <c r="H178" s="1322"/>
      <c r="I178" s="1322"/>
      <c r="J178" s="1322"/>
      <c r="K178" s="1322" t="s">
        <v>68</v>
      </c>
      <c r="L178" s="1322"/>
      <c r="M178" s="1322"/>
      <c r="N178" s="1322"/>
      <c r="O178" s="1322"/>
      <c r="P178" s="1322"/>
      <c r="Q178" s="1322" t="s">
        <v>92</v>
      </c>
      <c r="R178" s="1322"/>
      <c r="S178" s="1322"/>
      <c r="T178" s="1322"/>
      <c r="U178" s="1322"/>
      <c r="V178" s="1322"/>
      <c r="W178" s="1322" t="s">
        <v>93</v>
      </c>
      <c r="X178" s="1322"/>
      <c r="Y178" s="1322"/>
      <c r="Z178" s="1322"/>
      <c r="AA178" s="1322"/>
      <c r="AB178" s="1322"/>
    </row>
    <row r="179" spans="1:29" s="864" customFormat="1" ht="28.35" customHeight="1" x14ac:dyDescent="0.3">
      <c r="A179" s="1325"/>
      <c r="B179" s="1325"/>
      <c r="C179" s="386"/>
      <c r="D179" s="1328" t="s">
        <v>17</v>
      </c>
      <c r="E179" s="1322" t="s">
        <v>105</v>
      </c>
      <c r="F179" s="1322"/>
      <c r="G179" s="1322" t="s">
        <v>106</v>
      </c>
      <c r="H179" s="1322"/>
      <c r="I179" s="1322" t="s">
        <v>107</v>
      </c>
      <c r="J179" s="1322"/>
      <c r="K179" s="1322" t="s">
        <v>88</v>
      </c>
      <c r="L179" s="1322"/>
      <c r="M179" s="1322" t="s">
        <v>94</v>
      </c>
      <c r="N179" s="1322"/>
      <c r="O179" s="1322" t="s">
        <v>95</v>
      </c>
      <c r="P179" s="1322"/>
      <c r="Q179" s="1322" t="s">
        <v>96</v>
      </c>
      <c r="R179" s="1322"/>
      <c r="S179" s="1322" t="s">
        <v>97</v>
      </c>
      <c r="T179" s="1322"/>
      <c r="U179" s="1322" t="s">
        <v>98</v>
      </c>
      <c r="V179" s="1322"/>
      <c r="W179" s="1322" t="s">
        <v>99</v>
      </c>
      <c r="X179" s="1322"/>
      <c r="Y179" s="1322" t="s">
        <v>100</v>
      </c>
      <c r="Z179" s="1322"/>
      <c r="AA179" s="1322" t="s">
        <v>101</v>
      </c>
      <c r="AB179" s="1322"/>
    </row>
    <row r="180" spans="1:29" s="864" customFormat="1" ht="28.35" customHeight="1" x14ac:dyDescent="0.3">
      <c r="A180" s="1325"/>
      <c r="B180" s="1325"/>
      <c r="C180" s="344" t="s">
        <v>84</v>
      </c>
      <c r="D180" s="1329"/>
      <c r="E180" s="386" t="s">
        <v>84</v>
      </c>
      <c r="F180" s="386" t="s">
        <v>86</v>
      </c>
      <c r="G180" s="386" t="s">
        <v>84</v>
      </c>
      <c r="H180" s="386" t="s">
        <v>86</v>
      </c>
      <c r="I180" s="386" t="s">
        <v>84</v>
      </c>
      <c r="J180" s="386" t="s">
        <v>86</v>
      </c>
      <c r="K180" s="386" t="s">
        <v>84</v>
      </c>
      <c r="L180" s="386" t="s">
        <v>86</v>
      </c>
      <c r="M180" s="386" t="s">
        <v>84</v>
      </c>
      <c r="N180" s="386" t="s">
        <v>86</v>
      </c>
      <c r="O180" s="386" t="s">
        <v>84</v>
      </c>
      <c r="P180" s="386" t="s">
        <v>86</v>
      </c>
      <c r="Q180" s="386" t="s">
        <v>84</v>
      </c>
      <c r="R180" s="386" t="s">
        <v>86</v>
      </c>
      <c r="S180" s="386" t="s">
        <v>84</v>
      </c>
      <c r="T180" s="386" t="s">
        <v>86</v>
      </c>
      <c r="U180" s="386" t="s">
        <v>84</v>
      </c>
      <c r="V180" s="386" t="s">
        <v>86</v>
      </c>
      <c r="W180" s="386" t="s">
        <v>84</v>
      </c>
      <c r="X180" s="386" t="s">
        <v>86</v>
      </c>
      <c r="Y180" s="386" t="s">
        <v>84</v>
      </c>
      <c r="Z180" s="386" t="s">
        <v>86</v>
      </c>
      <c r="AA180" s="386" t="s">
        <v>84</v>
      </c>
      <c r="AB180" s="386" t="s">
        <v>86</v>
      </c>
    </row>
    <row r="181" spans="1:29" s="864" customFormat="1" ht="28.35" customHeight="1" x14ac:dyDescent="0.3">
      <c r="A181" s="1326"/>
      <c r="B181" s="1326"/>
      <c r="C181" s="345" t="s">
        <v>85</v>
      </c>
      <c r="D181" s="1330"/>
      <c r="E181" s="345" t="s">
        <v>85</v>
      </c>
      <c r="F181" s="345" t="s">
        <v>87</v>
      </c>
      <c r="G181" s="345" t="s">
        <v>85</v>
      </c>
      <c r="H181" s="345" t="s">
        <v>87</v>
      </c>
      <c r="I181" s="345" t="s">
        <v>85</v>
      </c>
      <c r="J181" s="345" t="s">
        <v>87</v>
      </c>
      <c r="K181" s="345" t="s">
        <v>85</v>
      </c>
      <c r="L181" s="345" t="s">
        <v>87</v>
      </c>
      <c r="M181" s="345" t="s">
        <v>85</v>
      </c>
      <c r="N181" s="345" t="s">
        <v>87</v>
      </c>
      <c r="O181" s="345" t="s">
        <v>85</v>
      </c>
      <c r="P181" s="345" t="s">
        <v>87</v>
      </c>
      <c r="Q181" s="345" t="s">
        <v>85</v>
      </c>
      <c r="R181" s="345" t="s">
        <v>87</v>
      </c>
      <c r="S181" s="345" t="s">
        <v>85</v>
      </c>
      <c r="T181" s="345" t="s">
        <v>87</v>
      </c>
      <c r="U181" s="345" t="s">
        <v>85</v>
      </c>
      <c r="V181" s="345" t="s">
        <v>87</v>
      </c>
      <c r="W181" s="345" t="s">
        <v>85</v>
      </c>
      <c r="X181" s="345" t="s">
        <v>87</v>
      </c>
      <c r="Y181" s="345" t="s">
        <v>85</v>
      </c>
      <c r="Z181" s="345" t="s">
        <v>87</v>
      </c>
      <c r="AA181" s="345" t="s">
        <v>85</v>
      </c>
      <c r="AB181" s="345" t="s">
        <v>87</v>
      </c>
    </row>
    <row r="182" spans="1:29" s="864" customFormat="1" ht="28.35" customHeight="1" x14ac:dyDescent="0.3">
      <c r="A182" s="859" t="s">
        <v>1286</v>
      </c>
      <c r="B182" s="860"/>
      <c r="C182" s="861"/>
      <c r="D182" s="862">
        <f>D184+D186+D188+D191+D197+D210+D214</f>
        <v>186618</v>
      </c>
      <c r="E182" s="863"/>
      <c r="F182" s="863"/>
      <c r="G182" s="863"/>
      <c r="H182" s="863"/>
      <c r="I182" s="863"/>
      <c r="J182" s="863"/>
      <c r="K182" s="863"/>
      <c r="L182" s="863"/>
      <c r="M182" s="863"/>
      <c r="N182" s="863"/>
      <c r="O182" s="863"/>
      <c r="P182" s="862">
        <f>P184+P198+P202</f>
        <v>76000</v>
      </c>
      <c r="Q182" s="862"/>
      <c r="R182" s="862"/>
      <c r="S182" s="862"/>
      <c r="T182" s="862"/>
      <c r="U182" s="862"/>
      <c r="V182" s="862">
        <f>V189+V211+V215</f>
        <v>69618</v>
      </c>
      <c r="W182" s="862"/>
      <c r="X182" s="862"/>
      <c r="Y182" s="862"/>
      <c r="Z182" s="862">
        <f>Z186+Z192+Z194</f>
        <v>41000</v>
      </c>
      <c r="AA182" s="862"/>
      <c r="AB182" s="862"/>
    </row>
    <row r="183" spans="1:29" s="864" customFormat="1" ht="28.35" customHeight="1" x14ac:dyDescent="0.3">
      <c r="A183" s="865" t="s">
        <v>1289</v>
      </c>
      <c r="B183" s="866"/>
      <c r="C183" s="867"/>
      <c r="D183" s="868">
        <f>D184</f>
        <v>6000</v>
      </c>
      <c r="E183" s="869"/>
      <c r="F183" s="869"/>
      <c r="G183" s="869"/>
      <c r="H183" s="869"/>
      <c r="I183" s="869"/>
      <c r="J183" s="869"/>
      <c r="K183" s="869"/>
      <c r="L183" s="869"/>
      <c r="M183" s="869"/>
      <c r="N183" s="869"/>
      <c r="O183" s="869"/>
      <c r="P183" s="870"/>
      <c r="Q183" s="869"/>
      <c r="R183" s="869"/>
      <c r="S183" s="869"/>
      <c r="T183" s="869"/>
      <c r="U183" s="869"/>
      <c r="V183" s="869"/>
      <c r="W183" s="869"/>
      <c r="X183" s="869"/>
      <c r="Y183" s="869"/>
      <c r="Z183" s="869"/>
      <c r="AA183" s="869"/>
      <c r="AB183" s="869"/>
    </row>
    <row r="184" spans="1:29" s="864" customFormat="1" ht="41.25" customHeight="1" x14ac:dyDescent="0.3">
      <c r="A184" s="840" t="s">
        <v>1287</v>
      </c>
      <c r="B184" s="871" t="s">
        <v>431</v>
      </c>
      <c r="C184" s="872" t="s">
        <v>431</v>
      </c>
      <c r="D184" s="873">
        <f>D185</f>
        <v>6000</v>
      </c>
      <c r="E184" s="873"/>
      <c r="F184" s="873"/>
      <c r="G184" s="873"/>
      <c r="H184" s="873"/>
      <c r="I184" s="873"/>
      <c r="J184" s="873"/>
      <c r="K184" s="873"/>
      <c r="L184" s="873"/>
      <c r="M184" s="873"/>
      <c r="N184" s="873"/>
      <c r="O184" s="873" t="s">
        <v>431</v>
      </c>
      <c r="P184" s="874">
        <f>P185</f>
        <v>6000</v>
      </c>
      <c r="Q184" s="873"/>
      <c r="R184" s="873"/>
      <c r="S184" s="873"/>
      <c r="T184" s="873"/>
      <c r="U184" s="873"/>
      <c r="V184" s="873"/>
      <c r="W184" s="873"/>
      <c r="X184" s="873"/>
      <c r="Y184" s="873"/>
      <c r="Z184" s="873"/>
      <c r="AA184" s="873"/>
      <c r="AB184" s="873"/>
    </row>
    <row r="185" spans="1:29" s="864" customFormat="1" ht="28.35" customHeight="1" x14ac:dyDescent="0.3">
      <c r="A185" s="844" t="s">
        <v>1253</v>
      </c>
      <c r="B185" s="871" t="s">
        <v>2208</v>
      </c>
      <c r="C185" s="872">
        <v>1</v>
      </c>
      <c r="D185" s="873">
        <v>6000</v>
      </c>
      <c r="E185" s="873"/>
      <c r="F185" s="873"/>
      <c r="G185" s="873"/>
      <c r="H185" s="873"/>
      <c r="I185" s="873"/>
      <c r="J185" s="873"/>
      <c r="K185" s="873"/>
      <c r="L185" s="873"/>
      <c r="M185" s="873"/>
      <c r="N185" s="873"/>
      <c r="O185" s="873">
        <v>1</v>
      </c>
      <c r="P185" s="873">
        <v>6000</v>
      </c>
      <c r="Q185" s="873"/>
      <c r="R185" s="873"/>
      <c r="S185" s="873"/>
      <c r="T185" s="873"/>
      <c r="U185" s="873"/>
      <c r="V185" s="873"/>
      <c r="W185" s="873"/>
      <c r="X185" s="873"/>
      <c r="Y185" s="873"/>
      <c r="Z185" s="873"/>
      <c r="AA185" s="873"/>
      <c r="AB185" s="873"/>
    </row>
    <row r="186" spans="1:29" s="864" customFormat="1" ht="28.35" customHeight="1" x14ac:dyDescent="0.3">
      <c r="A186" s="844" t="s">
        <v>2032</v>
      </c>
      <c r="B186" s="871"/>
      <c r="C186" s="872" t="s">
        <v>431</v>
      </c>
      <c r="D186" s="873">
        <f>D187</f>
        <v>6000</v>
      </c>
      <c r="E186" s="873"/>
      <c r="F186" s="873"/>
      <c r="G186" s="873"/>
      <c r="H186" s="873"/>
      <c r="I186" s="873"/>
      <c r="J186" s="873"/>
      <c r="K186" s="873"/>
      <c r="L186" s="873"/>
      <c r="M186" s="873"/>
      <c r="N186" s="873"/>
      <c r="O186" s="873"/>
      <c r="P186" s="873"/>
      <c r="Q186" s="873"/>
      <c r="R186" s="873"/>
      <c r="S186" s="873"/>
      <c r="T186" s="873"/>
      <c r="U186" s="873"/>
      <c r="V186" s="873"/>
      <c r="W186" s="873"/>
      <c r="X186" s="873"/>
      <c r="Y186" s="873" t="s">
        <v>431</v>
      </c>
      <c r="Z186" s="873">
        <f>Z187</f>
        <v>6000</v>
      </c>
      <c r="AA186" s="873"/>
      <c r="AB186" s="873"/>
    </row>
    <row r="187" spans="1:29" s="864" customFormat="1" ht="28.35" customHeight="1" x14ac:dyDescent="0.3">
      <c r="A187" s="844" t="s">
        <v>1253</v>
      </c>
      <c r="B187" s="871" t="s">
        <v>2208</v>
      </c>
      <c r="C187" s="872">
        <v>1</v>
      </c>
      <c r="D187" s="873">
        <v>6000</v>
      </c>
      <c r="E187" s="873"/>
      <c r="F187" s="873"/>
      <c r="G187" s="873"/>
      <c r="H187" s="873"/>
      <c r="I187" s="873"/>
      <c r="J187" s="873"/>
      <c r="K187" s="873"/>
      <c r="L187" s="873"/>
      <c r="M187" s="873"/>
      <c r="N187" s="873"/>
      <c r="O187" s="873"/>
      <c r="P187" s="873"/>
      <c r="Q187" s="873"/>
      <c r="R187" s="873"/>
      <c r="S187" s="873"/>
      <c r="T187" s="873"/>
      <c r="U187" s="873"/>
      <c r="V187" s="873"/>
      <c r="W187" s="873"/>
      <c r="X187" s="873"/>
      <c r="Y187" s="873">
        <v>1</v>
      </c>
      <c r="Z187" s="873">
        <v>6000</v>
      </c>
      <c r="AA187" s="873"/>
      <c r="AB187" s="873"/>
    </row>
    <row r="188" spans="1:29" ht="28.35" customHeight="1" x14ac:dyDescent="0.3">
      <c r="A188" s="875" t="s">
        <v>1290</v>
      </c>
      <c r="B188" s="871"/>
      <c r="C188" s="872"/>
      <c r="D188" s="876">
        <f>D189</f>
        <v>7118</v>
      </c>
      <c r="E188" s="873"/>
      <c r="F188" s="873"/>
      <c r="G188" s="873"/>
      <c r="H188" s="873"/>
      <c r="I188" s="873"/>
      <c r="J188" s="873"/>
      <c r="K188" s="873"/>
      <c r="L188" s="873"/>
      <c r="M188" s="873"/>
      <c r="N188" s="873"/>
      <c r="O188" s="873"/>
      <c r="P188" s="873"/>
      <c r="Q188" s="873"/>
      <c r="R188" s="873"/>
      <c r="S188" s="873"/>
      <c r="T188" s="873"/>
      <c r="U188" s="873"/>
      <c r="V188" s="873"/>
      <c r="W188" s="873"/>
      <c r="X188" s="873"/>
      <c r="Y188" s="873"/>
      <c r="Z188" s="873"/>
      <c r="AA188" s="873"/>
      <c r="AB188" s="873"/>
      <c r="AC188" s="378"/>
    </row>
    <row r="189" spans="1:29" ht="28.35" customHeight="1" x14ac:dyDescent="0.3">
      <c r="A189" s="844" t="s">
        <v>2033</v>
      </c>
      <c r="B189" s="871" t="s">
        <v>431</v>
      </c>
      <c r="C189" s="872" t="s">
        <v>431</v>
      </c>
      <c r="D189" s="873">
        <f>D190</f>
        <v>7118</v>
      </c>
      <c r="E189" s="873"/>
      <c r="F189" s="873"/>
      <c r="G189" s="873"/>
      <c r="H189" s="873"/>
      <c r="I189" s="873"/>
      <c r="J189" s="873"/>
      <c r="K189" s="873"/>
      <c r="L189" s="873"/>
      <c r="M189" s="873"/>
      <c r="N189" s="873"/>
      <c r="O189" s="873"/>
      <c r="P189" s="873"/>
      <c r="Q189" s="873"/>
      <c r="R189" s="873"/>
      <c r="S189" s="873"/>
      <c r="T189" s="873" t="s">
        <v>431</v>
      </c>
      <c r="U189" s="873">
        <v>1</v>
      </c>
      <c r="V189" s="873">
        <f>V190</f>
        <v>7118</v>
      </c>
      <c r="W189" s="873"/>
      <c r="X189" s="873"/>
      <c r="Y189" s="873"/>
      <c r="Z189" s="873"/>
      <c r="AA189" s="873"/>
      <c r="AB189" s="873"/>
      <c r="AC189" s="378"/>
    </row>
    <row r="190" spans="1:29" ht="28.35" customHeight="1" x14ac:dyDescent="0.3">
      <c r="A190" s="844" t="s">
        <v>1288</v>
      </c>
      <c r="B190" s="871" t="s">
        <v>1249</v>
      </c>
      <c r="C190" s="872">
        <v>1</v>
      </c>
      <c r="D190" s="873">
        <v>7118</v>
      </c>
      <c r="E190" s="873"/>
      <c r="F190" s="873"/>
      <c r="G190" s="873"/>
      <c r="H190" s="873"/>
      <c r="I190" s="873"/>
      <c r="J190" s="873"/>
      <c r="K190" s="873"/>
      <c r="L190" s="873"/>
      <c r="M190" s="873"/>
      <c r="N190" s="873"/>
      <c r="O190" s="873"/>
      <c r="P190" s="873"/>
      <c r="Q190" s="873"/>
      <c r="R190" s="873"/>
      <c r="S190" s="873"/>
      <c r="T190" s="873"/>
      <c r="U190" s="873" t="s">
        <v>431</v>
      </c>
      <c r="V190" s="873">
        <v>7118</v>
      </c>
      <c r="W190" s="873"/>
      <c r="X190" s="873"/>
      <c r="Y190" s="873"/>
      <c r="Z190" s="873"/>
      <c r="AA190" s="873"/>
      <c r="AB190" s="873"/>
      <c r="AC190" s="378"/>
    </row>
    <row r="191" spans="1:29" ht="28.35" customHeight="1" x14ac:dyDescent="0.3">
      <c r="A191" s="875" t="s">
        <v>1291</v>
      </c>
      <c r="B191" s="871"/>
      <c r="C191" s="872"/>
      <c r="D191" s="876">
        <f>D192+D194</f>
        <v>35000</v>
      </c>
      <c r="E191" s="873"/>
      <c r="F191" s="873"/>
      <c r="G191" s="873"/>
      <c r="H191" s="873"/>
      <c r="I191" s="873"/>
      <c r="J191" s="873"/>
      <c r="K191" s="873"/>
      <c r="L191" s="873"/>
      <c r="M191" s="873"/>
      <c r="N191" s="873"/>
      <c r="O191" s="873"/>
      <c r="P191" s="873"/>
      <c r="Q191" s="873"/>
      <c r="R191" s="873"/>
      <c r="S191" s="873"/>
      <c r="T191" s="873"/>
      <c r="U191" s="873"/>
      <c r="V191" s="873"/>
      <c r="W191" s="873"/>
      <c r="X191" s="873"/>
      <c r="Y191" s="873"/>
      <c r="Z191" s="873"/>
      <c r="AA191" s="873"/>
      <c r="AB191" s="873"/>
      <c r="AC191" s="378"/>
    </row>
    <row r="192" spans="1:29" ht="28.35" customHeight="1" x14ac:dyDescent="0.3">
      <c r="A192" s="346" t="s">
        <v>2034</v>
      </c>
      <c r="B192" s="395" t="s">
        <v>431</v>
      </c>
      <c r="C192" s="396" t="s">
        <v>431</v>
      </c>
      <c r="D192" s="347">
        <f>D193</f>
        <v>20000</v>
      </c>
      <c r="E192" s="347"/>
      <c r="F192" s="347"/>
      <c r="G192" s="347"/>
      <c r="H192" s="347"/>
      <c r="I192" s="347"/>
      <c r="J192" s="347"/>
      <c r="K192" s="347"/>
      <c r="L192" s="347"/>
      <c r="M192" s="347"/>
      <c r="N192" s="347"/>
      <c r="O192" s="347"/>
      <c r="P192" s="347"/>
      <c r="Q192" s="347"/>
      <c r="R192" s="347"/>
      <c r="S192" s="347"/>
      <c r="T192" s="347"/>
      <c r="U192" s="347"/>
      <c r="V192" s="347"/>
      <c r="W192" s="347"/>
      <c r="X192" s="347"/>
      <c r="Y192" s="347" t="s">
        <v>431</v>
      </c>
      <c r="Z192" s="347">
        <f>Z193</f>
        <v>20000</v>
      </c>
      <c r="AA192" s="347" t="s">
        <v>431</v>
      </c>
      <c r="AB192" s="347" t="s">
        <v>431</v>
      </c>
      <c r="AC192" s="378"/>
    </row>
    <row r="193" spans="1:29" ht="28.35" customHeight="1" x14ac:dyDescent="0.3">
      <c r="A193" s="346" t="s">
        <v>1254</v>
      </c>
      <c r="B193" s="395" t="s">
        <v>1249</v>
      </c>
      <c r="C193" s="396">
        <v>1</v>
      </c>
      <c r="D193" s="347">
        <v>20000</v>
      </c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7"/>
      <c r="Q193" s="347"/>
      <c r="R193" s="347"/>
      <c r="S193" s="347"/>
      <c r="T193" s="347"/>
      <c r="U193" s="347"/>
      <c r="V193" s="347"/>
      <c r="W193" s="347"/>
      <c r="X193" s="347"/>
      <c r="Y193" s="347">
        <v>1</v>
      </c>
      <c r="Z193" s="347">
        <v>20000</v>
      </c>
      <c r="AA193" s="347"/>
      <c r="AB193" s="347" t="s">
        <v>431</v>
      </c>
      <c r="AC193" s="378"/>
    </row>
    <row r="194" spans="1:29" ht="28.35" customHeight="1" x14ac:dyDescent="0.5">
      <c r="A194" s="346" t="s">
        <v>2035</v>
      </c>
      <c r="B194" s="395" t="s">
        <v>431</v>
      </c>
      <c r="C194" s="396" t="s">
        <v>431</v>
      </c>
      <c r="D194" s="347">
        <f>D195+D196</f>
        <v>15000</v>
      </c>
      <c r="E194" s="347"/>
      <c r="F194" s="347"/>
      <c r="G194" s="347"/>
      <c r="H194" s="347"/>
      <c r="I194" s="347"/>
      <c r="J194" s="347"/>
      <c r="K194" s="347"/>
      <c r="L194" s="347"/>
      <c r="M194" s="347"/>
      <c r="N194" s="347"/>
      <c r="O194" s="347"/>
      <c r="P194" s="347"/>
      <c r="Q194" s="347"/>
      <c r="R194" s="347"/>
      <c r="S194" s="347"/>
      <c r="T194" s="347"/>
      <c r="U194" s="347"/>
      <c r="V194" s="347"/>
      <c r="W194" s="347"/>
      <c r="X194" s="347"/>
      <c r="Y194" s="347" t="s">
        <v>431</v>
      </c>
      <c r="Z194" s="347">
        <f>Z196+Z195</f>
        <v>15000</v>
      </c>
      <c r="AA194" s="347" t="s">
        <v>431</v>
      </c>
      <c r="AB194" s="397" t="s">
        <v>431</v>
      </c>
      <c r="AC194" s="378"/>
    </row>
    <row r="195" spans="1:29" ht="28.35" customHeight="1" x14ac:dyDescent="0.3">
      <c r="A195" s="346" t="s">
        <v>1253</v>
      </c>
      <c r="B195" s="395" t="s">
        <v>2208</v>
      </c>
      <c r="C195" s="396">
        <v>2</v>
      </c>
      <c r="D195" s="347">
        <v>1800</v>
      </c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  <c r="Q195" s="347"/>
      <c r="R195" s="347"/>
      <c r="S195" s="347"/>
      <c r="T195" s="347"/>
      <c r="U195" s="347"/>
      <c r="V195" s="347"/>
      <c r="W195" s="347"/>
      <c r="X195" s="347"/>
      <c r="Y195" s="347">
        <v>2</v>
      </c>
      <c r="Z195" s="347">
        <v>1800</v>
      </c>
      <c r="AA195" s="347"/>
      <c r="AB195" s="347" t="s">
        <v>431</v>
      </c>
      <c r="AC195" s="378"/>
    </row>
    <row r="196" spans="1:29" ht="28.35" customHeight="1" x14ac:dyDescent="0.3">
      <c r="A196" s="346" t="s">
        <v>1254</v>
      </c>
      <c r="B196" s="395" t="s">
        <v>1249</v>
      </c>
      <c r="C196" s="396">
        <v>1</v>
      </c>
      <c r="D196" s="347">
        <v>13200</v>
      </c>
      <c r="E196" s="347"/>
      <c r="F196" s="347"/>
      <c r="G196" s="347"/>
      <c r="H196" s="347"/>
      <c r="I196" s="347"/>
      <c r="J196" s="347"/>
      <c r="K196" s="347"/>
      <c r="L196" s="347"/>
      <c r="M196" s="347"/>
      <c r="N196" s="347"/>
      <c r="O196" s="347"/>
      <c r="P196" s="347"/>
      <c r="Q196" s="347"/>
      <c r="R196" s="347"/>
      <c r="S196" s="347"/>
      <c r="T196" s="347"/>
      <c r="U196" s="347"/>
      <c r="V196" s="347"/>
      <c r="W196" s="347"/>
      <c r="X196" s="347"/>
      <c r="Y196" s="347">
        <v>1</v>
      </c>
      <c r="Z196" s="347">
        <v>13200</v>
      </c>
      <c r="AA196" s="347"/>
      <c r="AB196" s="347" t="s">
        <v>431</v>
      </c>
      <c r="AC196" s="378"/>
    </row>
    <row r="197" spans="1:29" ht="28.35" customHeight="1" x14ac:dyDescent="0.3">
      <c r="A197" s="349" t="s">
        <v>1366</v>
      </c>
      <c r="B197" s="395"/>
      <c r="C197" s="396"/>
      <c r="D197" s="353">
        <f>D198+D202</f>
        <v>70000</v>
      </c>
      <c r="E197" s="347"/>
      <c r="F197" s="347"/>
      <c r="G197" s="347"/>
      <c r="H197" s="347"/>
      <c r="I197" s="347"/>
      <c r="J197" s="347"/>
      <c r="K197" s="347"/>
      <c r="L197" s="347"/>
      <c r="M197" s="347"/>
      <c r="N197" s="347"/>
      <c r="O197" s="347"/>
      <c r="P197" s="347"/>
      <c r="Q197" s="347"/>
      <c r="R197" s="347"/>
      <c r="S197" s="347"/>
      <c r="T197" s="347"/>
      <c r="U197" s="347"/>
      <c r="V197" s="347"/>
      <c r="W197" s="347"/>
      <c r="X197" s="347"/>
      <c r="Y197" s="347"/>
      <c r="Z197" s="347"/>
      <c r="AA197" s="347"/>
      <c r="AB197" s="347"/>
      <c r="AC197" s="378"/>
    </row>
    <row r="198" spans="1:29" ht="28.35" customHeight="1" x14ac:dyDescent="0.3">
      <c r="A198" s="346" t="s">
        <v>2036</v>
      </c>
      <c r="B198" s="395" t="s">
        <v>431</v>
      </c>
      <c r="C198" s="396" t="s">
        <v>431</v>
      </c>
      <c r="D198" s="347">
        <f>D199+D200+D201</f>
        <v>35000</v>
      </c>
      <c r="E198" s="347"/>
      <c r="F198" s="347"/>
      <c r="G198" s="347"/>
      <c r="H198" s="347"/>
      <c r="I198" s="347"/>
      <c r="J198" s="347"/>
      <c r="K198" s="347"/>
      <c r="L198" s="347"/>
      <c r="M198" s="347"/>
      <c r="N198" s="347"/>
      <c r="O198" s="347" t="s">
        <v>431</v>
      </c>
      <c r="P198" s="347">
        <f>P199+P200+P201</f>
        <v>35000</v>
      </c>
      <c r="Q198" s="347"/>
      <c r="R198" s="347"/>
      <c r="S198" s="347"/>
      <c r="T198" s="347"/>
      <c r="U198" s="347"/>
      <c r="V198" s="347"/>
      <c r="W198" s="347"/>
      <c r="X198" s="347"/>
      <c r="Y198" s="347"/>
      <c r="Z198" s="347"/>
      <c r="AA198" s="347"/>
      <c r="AB198" s="347"/>
      <c r="AC198" s="378"/>
    </row>
    <row r="199" spans="1:29" ht="28.35" customHeight="1" x14ac:dyDescent="0.3">
      <c r="A199" s="346" t="s">
        <v>1247</v>
      </c>
      <c r="B199" s="395" t="s">
        <v>2208</v>
      </c>
      <c r="C199" s="396">
        <v>2</v>
      </c>
      <c r="D199" s="347">
        <v>3600</v>
      </c>
      <c r="E199" s="347"/>
      <c r="F199" s="347"/>
      <c r="G199" s="347"/>
      <c r="H199" s="347"/>
      <c r="I199" s="347"/>
      <c r="J199" s="347"/>
      <c r="K199" s="347"/>
      <c r="L199" s="347"/>
      <c r="M199" s="347"/>
      <c r="N199" s="347"/>
      <c r="O199" s="347">
        <v>2</v>
      </c>
      <c r="P199" s="347">
        <v>3600</v>
      </c>
      <c r="Q199" s="347"/>
      <c r="R199" s="347"/>
      <c r="S199" s="347"/>
      <c r="T199" s="347"/>
      <c r="U199" s="347"/>
      <c r="V199" s="347"/>
      <c r="W199" s="347"/>
      <c r="X199" s="347"/>
      <c r="Y199" s="347"/>
      <c r="Z199" s="347"/>
      <c r="AA199" s="347"/>
      <c r="AB199" s="347"/>
      <c r="AC199" s="378"/>
    </row>
    <row r="200" spans="1:29" ht="28.35" customHeight="1" x14ac:dyDescent="0.3">
      <c r="A200" s="346" t="s">
        <v>1367</v>
      </c>
      <c r="B200" s="395" t="s">
        <v>1249</v>
      </c>
      <c r="C200" s="396">
        <v>1</v>
      </c>
      <c r="D200" s="347">
        <v>13750</v>
      </c>
      <c r="E200" s="347"/>
      <c r="F200" s="347"/>
      <c r="G200" s="347"/>
      <c r="H200" s="347"/>
      <c r="I200" s="347"/>
      <c r="J200" s="347"/>
      <c r="K200" s="347"/>
      <c r="L200" s="347"/>
      <c r="M200" s="347"/>
      <c r="N200" s="347"/>
      <c r="O200" s="347">
        <v>1</v>
      </c>
      <c r="P200" s="347">
        <v>13750</v>
      </c>
      <c r="Q200" s="347"/>
      <c r="R200" s="347"/>
      <c r="S200" s="347"/>
      <c r="T200" s="347"/>
      <c r="U200" s="347"/>
      <c r="V200" s="347"/>
      <c r="W200" s="347"/>
      <c r="X200" s="347"/>
      <c r="Y200" s="347"/>
      <c r="Z200" s="347"/>
      <c r="AA200" s="347"/>
      <c r="AB200" s="347"/>
      <c r="AC200" s="378"/>
    </row>
    <row r="201" spans="1:29" ht="28.35" customHeight="1" x14ac:dyDescent="0.3">
      <c r="A201" s="346" t="s">
        <v>1294</v>
      </c>
      <c r="B201" s="395" t="s">
        <v>1249</v>
      </c>
      <c r="C201" s="396">
        <v>1</v>
      </c>
      <c r="D201" s="347">
        <v>17650</v>
      </c>
      <c r="E201" s="347"/>
      <c r="F201" s="347"/>
      <c r="G201" s="347"/>
      <c r="H201" s="347"/>
      <c r="I201" s="347"/>
      <c r="J201" s="347"/>
      <c r="K201" s="347"/>
      <c r="L201" s="347"/>
      <c r="M201" s="347"/>
      <c r="N201" s="347"/>
      <c r="O201" s="347">
        <v>1</v>
      </c>
      <c r="P201" s="347">
        <v>17650</v>
      </c>
      <c r="Q201" s="347"/>
      <c r="R201" s="347"/>
      <c r="S201" s="347"/>
      <c r="T201" s="347"/>
      <c r="U201" s="347"/>
      <c r="V201" s="347"/>
      <c r="W201" s="347"/>
      <c r="X201" s="347"/>
      <c r="Y201" s="347"/>
      <c r="Z201" s="347"/>
      <c r="AA201" s="347"/>
      <c r="AB201" s="347"/>
      <c r="AC201" s="378"/>
    </row>
    <row r="202" spans="1:29" ht="28.35" customHeight="1" x14ac:dyDescent="0.5">
      <c r="A202" s="411" t="s">
        <v>2037</v>
      </c>
      <c r="B202" s="493" t="s">
        <v>431</v>
      </c>
      <c r="C202" s="767" t="s">
        <v>431</v>
      </c>
      <c r="D202" s="1005">
        <f>D207+D208+D209</f>
        <v>35000</v>
      </c>
      <c r="E202" s="412"/>
      <c r="F202" s="412"/>
      <c r="G202" s="412"/>
      <c r="H202" s="412"/>
      <c r="I202" s="412"/>
      <c r="J202" s="412"/>
      <c r="K202" s="412"/>
      <c r="L202" s="412"/>
      <c r="M202" s="412"/>
      <c r="N202" s="412"/>
      <c r="O202" s="412">
        <v>1</v>
      </c>
      <c r="P202" s="412">
        <f>P207+P208+P209</f>
        <v>35000</v>
      </c>
      <c r="Q202" s="412"/>
      <c r="R202" s="412"/>
      <c r="S202" s="412"/>
      <c r="T202" s="412"/>
      <c r="U202" s="412"/>
      <c r="V202" s="412"/>
      <c r="W202" s="412"/>
      <c r="X202" s="412"/>
      <c r="Y202" s="412"/>
      <c r="Z202" s="412"/>
      <c r="AA202" s="412"/>
      <c r="AB202" s="412"/>
      <c r="AC202" s="378"/>
    </row>
    <row r="203" spans="1:29" ht="28.35" customHeight="1" x14ac:dyDescent="0.3">
      <c r="A203" s="1324" t="s">
        <v>81</v>
      </c>
      <c r="B203" s="1324" t="s">
        <v>7</v>
      </c>
      <c r="C203" s="1322" t="s">
        <v>16</v>
      </c>
      <c r="D203" s="1320"/>
      <c r="E203" s="1322" t="s">
        <v>104</v>
      </c>
      <c r="F203" s="1322"/>
      <c r="G203" s="1322"/>
      <c r="H203" s="1322"/>
      <c r="I203" s="1322"/>
      <c r="J203" s="1322"/>
      <c r="K203" s="1322" t="s">
        <v>68</v>
      </c>
      <c r="L203" s="1322"/>
      <c r="M203" s="1322"/>
      <c r="N203" s="1322"/>
      <c r="O203" s="1322"/>
      <c r="P203" s="1322"/>
      <c r="Q203" s="1322" t="s">
        <v>92</v>
      </c>
      <c r="R203" s="1322"/>
      <c r="S203" s="1322"/>
      <c r="T203" s="1322"/>
      <c r="U203" s="1322"/>
      <c r="V203" s="1322"/>
      <c r="W203" s="1322" t="s">
        <v>93</v>
      </c>
      <c r="X203" s="1322"/>
      <c r="Y203" s="1322"/>
      <c r="Z203" s="1322"/>
      <c r="AA203" s="1322"/>
      <c r="AB203" s="1322"/>
      <c r="AC203" s="378"/>
    </row>
    <row r="204" spans="1:29" ht="28.35" customHeight="1" x14ac:dyDescent="0.3">
      <c r="A204" s="1325"/>
      <c r="B204" s="1325"/>
      <c r="C204" s="386"/>
      <c r="D204" s="1328" t="s">
        <v>17</v>
      </c>
      <c r="E204" s="1322" t="s">
        <v>105</v>
      </c>
      <c r="F204" s="1322"/>
      <c r="G204" s="1322" t="s">
        <v>106</v>
      </c>
      <c r="H204" s="1322"/>
      <c r="I204" s="1322" t="s">
        <v>107</v>
      </c>
      <c r="J204" s="1322"/>
      <c r="K204" s="1322" t="s">
        <v>88</v>
      </c>
      <c r="L204" s="1322"/>
      <c r="M204" s="1322" t="s">
        <v>94</v>
      </c>
      <c r="N204" s="1322"/>
      <c r="O204" s="1322" t="s">
        <v>95</v>
      </c>
      <c r="P204" s="1322"/>
      <c r="Q204" s="1322" t="s">
        <v>96</v>
      </c>
      <c r="R204" s="1322"/>
      <c r="S204" s="1322" t="s">
        <v>97</v>
      </c>
      <c r="T204" s="1322"/>
      <c r="U204" s="1322" t="s">
        <v>98</v>
      </c>
      <c r="V204" s="1322"/>
      <c r="W204" s="1322" t="s">
        <v>99</v>
      </c>
      <c r="X204" s="1322"/>
      <c r="Y204" s="1322" t="s">
        <v>100</v>
      </c>
      <c r="Z204" s="1322"/>
      <c r="AA204" s="1322" t="s">
        <v>101</v>
      </c>
      <c r="AB204" s="1322"/>
      <c r="AC204" s="378"/>
    </row>
    <row r="205" spans="1:29" ht="28.35" customHeight="1" x14ac:dyDescent="0.3">
      <c r="A205" s="1325"/>
      <c r="B205" s="1325"/>
      <c r="C205" s="344" t="s">
        <v>84</v>
      </c>
      <c r="D205" s="1329"/>
      <c r="E205" s="386" t="s">
        <v>84</v>
      </c>
      <c r="F205" s="386" t="s">
        <v>86</v>
      </c>
      <c r="G205" s="386" t="s">
        <v>84</v>
      </c>
      <c r="H205" s="386" t="s">
        <v>86</v>
      </c>
      <c r="I205" s="386" t="s">
        <v>84</v>
      </c>
      <c r="J205" s="386" t="s">
        <v>86</v>
      </c>
      <c r="K205" s="386" t="s">
        <v>84</v>
      </c>
      <c r="L205" s="386" t="s">
        <v>86</v>
      </c>
      <c r="M205" s="386" t="s">
        <v>84</v>
      </c>
      <c r="N205" s="386" t="s">
        <v>86</v>
      </c>
      <c r="O205" s="386" t="s">
        <v>84</v>
      </c>
      <c r="P205" s="386" t="s">
        <v>86</v>
      </c>
      <c r="Q205" s="386" t="s">
        <v>84</v>
      </c>
      <c r="R205" s="386" t="s">
        <v>86</v>
      </c>
      <c r="S205" s="386" t="s">
        <v>84</v>
      </c>
      <c r="T205" s="386" t="s">
        <v>86</v>
      </c>
      <c r="U205" s="386" t="s">
        <v>84</v>
      </c>
      <c r="V205" s="386" t="s">
        <v>86</v>
      </c>
      <c r="W205" s="386" t="s">
        <v>84</v>
      </c>
      <c r="X205" s="386" t="s">
        <v>86</v>
      </c>
      <c r="Y205" s="386" t="s">
        <v>84</v>
      </c>
      <c r="Z205" s="386" t="s">
        <v>86</v>
      </c>
      <c r="AA205" s="386" t="s">
        <v>84</v>
      </c>
      <c r="AB205" s="386" t="s">
        <v>86</v>
      </c>
      <c r="AC205" s="378"/>
    </row>
    <row r="206" spans="1:29" ht="28.35" customHeight="1" x14ac:dyDescent="0.3">
      <c r="A206" s="1326"/>
      <c r="B206" s="1326"/>
      <c r="C206" s="345" t="s">
        <v>85</v>
      </c>
      <c r="D206" s="1330"/>
      <c r="E206" s="345" t="s">
        <v>85</v>
      </c>
      <c r="F206" s="345" t="s">
        <v>87</v>
      </c>
      <c r="G206" s="345" t="s">
        <v>85</v>
      </c>
      <c r="H206" s="345" t="s">
        <v>87</v>
      </c>
      <c r="I206" s="345" t="s">
        <v>85</v>
      </c>
      <c r="J206" s="345" t="s">
        <v>87</v>
      </c>
      <c r="K206" s="345" t="s">
        <v>85</v>
      </c>
      <c r="L206" s="345" t="s">
        <v>87</v>
      </c>
      <c r="M206" s="345" t="s">
        <v>85</v>
      </c>
      <c r="N206" s="345" t="s">
        <v>87</v>
      </c>
      <c r="O206" s="345" t="s">
        <v>85</v>
      </c>
      <c r="P206" s="345" t="s">
        <v>87</v>
      </c>
      <c r="Q206" s="345" t="s">
        <v>85</v>
      </c>
      <c r="R206" s="345" t="s">
        <v>87</v>
      </c>
      <c r="S206" s="345" t="s">
        <v>85</v>
      </c>
      <c r="T206" s="345" t="s">
        <v>87</v>
      </c>
      <c r="U206" s="345" t="s">
        <v>85</v>
      </c>
      <c r="V206" s="345" t="s">
        <v>87</v>
      </c>
      <c r="W206" s="345" t="s">
        <v>85</v>
      </c>
      <c r="X206" s="345" t="s">
        <v>87</v>
      </c>
      <c r="Y206" s="345" t="s">
        <v>85</v>
      </c>
      <c r="Z206" s="345" t="s">
        <v>87</v>
      </c>
      <c r="AA206" s="345" t="s">
        <v>85</v>
      </c>
      <c r="AB206" s="345" t="s">
        <v>87</v>
      </c>
      <c r="AC206" s="378"/>
    </row>
    <row r="207" spans="1:29" ht="28.35" customHeight="1" x14ac:dyDescent="0.3">
      <c r="A207" s="346" t="s">
        <v>2029</v>
      </c>
      <c r="B207" s="395" t="s">
        <v>2208</v>
      </c>
      <c r="C207" s="396">
        <v>2</v>
      </c>
      <c r="D207" s="347">
        <v>3600</v>
      </c>
      <c r="E207" s="347"/>
      <c r="F207" s="347"/>
      <c r="G207" s="347"/>
      <c r="H207" s="347"/>
      <c r="I207" s="347"/>
      <c r="J207" s="347"/>
      <c r="K207" s="347"/>
      <c r="L207" s="347"/>
      <c r="M207" s="347"/>
      <c r="N207" s="347"/>
      <c r="O207" s="347">
        <v>2</v>
      </c>
      <c r="P207" s="347">
        <v>3600</v>
      </c>
      <c r="Q207" s="347"/>
      <c r="R207" s="347"/>
      <c r="S207" s="347"/>
      <c r="T207" s="347"/>
      <c r="U207" s="347"/>
      <c r="V207" s="347"/>
      <c r="W207" s="347"/>
      <c r="X207" s="347"/>
      <c r="Y207" s="347"/>
      <c r="Z207" s="347"/>
      <c r="AA207" s="347"/>
      <c r="AB207" s="347"/>
      <c r="AC207" s="378"/>
    </row>
    <row r="208" spans="1:29" ht="28.35" customHeight="1" x14ac:dyDescent="0.3">
      <c r="A208" s="346" t="s">
        <v>2030</v>
      </c>
      <c r="B208" s="395" t="s">
        <v>1249</v>
      </c>
      <c r="C208" s="396">
        <v>1</v>
      </c>
      <c r="D208" s="347">
        <v>13750</v>
      </c>
      <c r="E208" s="347"/>
      <c r="F208" s="347"/>
      <c r="G208" s="347"/>
      <c r="H208" s="347"/>
      <c r="I208" s="347"/>
      <c r="J208" s="347"/>
      <c r="K208" s="347"/>
      <c r="L208" s="347"/>
      <c r="M208" s="347"/>
      <c r="N208" s="347"/>
      <c r="O208" s="347">
        <v>1</v>
      </c>
      <c r="P208" s="347">
        <v>13750</v>
      </c>
      <c r="Q208" s="347"/>
      <c r="R208" s="347"/>
      <c r="S208" s="347"/>
      <c r="T208" s="347"/>
      <c r="U208" s="347"/>
      <c r="V208" s="347"/>
      <c r="W208" s="347"/>
      <c r="X208" s="347"/>
      <c r="Y208" s="347"/>
      <c r="Z208" s="347"/>
      <c r="AA208" s="347"/>
      <c r="AB208" s="347"/>
      <c r="AC208" s="378"/>
    </row>
    <row r="209" spans="1:29" ht="28.35" customHeight="1" x14ac:dyDescent="0.3">
      <c r="A209" s="346" t="s">
        <v>1294</v>
      </c>
      <c r="B209" s="395" t="s">
        <v>1249</v>
      </c>
      <c r="C209" s="396">
        <v>1</v>
      </c>
      <c r="D209" s="347">
        <v>17650</v>
      </c>
      <c r="E209" s="347"/>
      <c r="F209" s="347"/>
      <c r="G209" s="347"/>
      <c r="H209" s="347"/>
      <c r="I209" s="347"/>
      <c r="J209" s="347"/>
      <c r="K209" s="347"/>
      <c r="L209" s="347"/>
      <c r="M209" s="347"/>
      <c r="N209" s="347"/>
      <c r="O209" s="347">
        <v>1</v>
      </c>
      <c r="P209" s="347">
        <v>17650</v>
      </c>
      <c r="Q209" s="347"/>
      <c r="R209" s="347"/>
      <c r="S209" s="347"/>
      <c r="T209" s="347"/>
      <c r="U209" s="347"/>
      <c r="V209" s="347"/>
      <c r="W209" s="347"/>
      <c r="X209" s="347"/>
      <c r="Y209" s="347"/>
      <c r="Z209" s="347"/>
      <c r="AA209" s="347"/>
      <c r="AB209" s="347"/>
      <c r="AC209" s="378"/>
    </row>
    <row r="210" spans="1:29" ht="28.35" customHeight="1" x14ac:dyDescent="0.3">
      <c r="A210" s="14" t="s">
        <v>2026</v>
      </c>
      <c r="B210" s="395"/>
      <c r="C210" s="396"/>
      <c r="D210" s="812">
        <f>D211</f>
        <v>32500</v>
      </c>
      <c r="E210" s="347"/>
      <c r="F210" s="347"/>
      <c r="G210" s="347"/>
      <c r="H210" s="347"/>
      <c r="I210" s="347"/>
      <c r="J210" s="347"/>
      <c r="K210" s="347"/>
      <c r="L210" s="347"/>
      <c r="M210" s="347"/>
      <c r="N210" s="347"/>
      <c r="O210" s="347"/>
      <c r="P210" s="347"/>
      <c r="Q210" s="347"/>
      <c r="R210" s="347"/>
      <c r="S210" s="347"/>
      <c r="T210" s="347"/>
      <c r="U210" s="347"/>
      <c r="V210" s="347"/>
      <c r="W210" s="347"/>
      <c r="X210" s="347"/>
      <c r="Y210" s="347"/>
      <c r="Z210" s="347"/>
      <c r="AA210" s="347"/>
      <c r="AB210" s="347"/>
      <c r="AC210" s="378"/>
    </row>
    <row r="211" spans="1:29" ht="28.35" customHeight="1" x14ac:dyDescent="0.3">
      <c r="A211" s="346" t="s">
        <v>2038</v>
      </c>
      <c r="B211" s="395" t="s">
        <v>431</v>
      </c>
      <c r="C211" s="396" t="s">
        <v>431</v>
      </c>
      <c r="D211" s="347">
        <f>D212+D213</f>
        <v>32500</v>
      </c>
      <c r="E211" s="347"/>
      <c r="F211" s="347"/>
      <c r="G211" s="347"/>
      <c r="H211" s="347"/>
      <c r="I211" s="347"/>
      <c r="J211" s="347"/>
      <c r="K211" s="347"/>
      <c r="L211" s="347"/>
      <c r="M211" s="347"/>
      <c r="N211" s="347"/>
      <c r="O211" s="347"/>
      <c r="P211" s="347"/>
      <c r="Q211" s="347"/>
      <c r="R211" s="347"/>
      <c r="S211" s="347"/>
      <c r="T211" s="347"/>
      <c r="U211" s="347" t="s">
        <v>431</v>
      </c>
      <c r="V211" s="347">
        <f>V212+V213</f>
        <v>32500</v>
      </c>
      <c r="W211" s="347"/>
      <c r="X211" s="347"/>
      <c r="Y211" s="347"/>
      <c r="Z211" s="347"/>
      <c r="AA211" s="347"/>
      <c r="AB211" s="347"/>
      <c r="AC211" s="378"/>
    </row>
    <row r="212" spans="1:29" ht="28.35" customHeight="1" x14ac:dyDescent="0.3">
      <c r="A212" s="346" t="s">
        <v>2027</v>
      </c>
      <c r="B212" s="395" t="s">
        <v>2208</v>
      </c>
      <c r="C212" s="396">
        <v>2</v>
      </c>
      <c r="D212" s="347">
        <v>17500</v>
      </c>
      <c r="E212" s="347"/>
      <c r="F212" s="347"/>
      <c r="G212" s="347"/>
      <c r="H212" s="347"/>
      <c r="I212" s="347"/>
      <c r="J212" s="347"/>
      <c r="K212" s="347"/>
      <c r="L212" s="347"/>
      <c r="M212" s="347"/>
      <c r="N212" s="347"/>
      <c r="O212" s="347"/>
      <c r="P212" s="347"/>
      <c r="Q212" s="347"/>
      <c r="R212" s="347"/>
      <c r="S212" s="347"/>
      <c r="T212" s="347"/>
      <c r="U212" s="347">
        <v>2</v>
      </c>
      <c r="V212" s="347">
        <v>17500</v>
      </c>
      <c r="W212" s="347"/>
      <c r="X212" s="347"/>
      <c r="Y212" s="347"/>
      <c r="Z212" s="347"/>
      <c r="AA212" s="347"/>
      <c r="AB212" s="347"/>
      <c r="AC212" s="378"/>
    </row>
    <row r="213" spans="1:29" ht="28.35" customHeight="1" x14ac:dyDescent="0.3">
      <c r="A213" s="346" t="s">
        <v>1250</v>
      </c>
      <c r="B213" s="395" t="s">
        <v>1249</v>
      </c>
      <c r="C213" s="396">
        <v>1</v>
      </c>
      <c r="D213" s="347">
        <v>15000</v>
      </c>
      <c r="E213" s="347"/>
      <c r="F213" s="347"/>
      <c r="G213" s="347"/>
      <c r="H213" s="347"/>
      <c r="I213" s="347"/>
      <c r="J213" s="347"/>
      <c r="K213" s="347"/>
      <c r="L213" s="347"/>
      <c r="M213" s="347"/>
      <c r="N213" s="347"/>
      <c r="O213" s="347"/>
      <c r="P213" s="347"/>
      <c r="Q213" s="347"/>
      <c r="R213" s="347"/>
      <c r="S213" s="347"/>
      <c r="T213" s="347"/>
      <c r="U213" s="347">
        <v>1</v>
      </c>
      <c r="V213" s="347">
        <v>15000</v>
      </c>
      <c r="W213" s="347"/>
      <c r="X213" s="347"/>
      <c r="Y213" s="347"/>
      <c r="Z213" s="347"/>
      <c r="AA213" s="347"/>
      <c r="AB213" s="347"/>
      <c r="AC213" s="378"/>
    </row>
    <row r="214" spans="1:29" s="211" customFormat="1" ht="28.35" customHeight="1" x14ac:dyDescent="0.3">
      <c r="A214" s="806" t="s">
        <v>1223</v>
      </c>
      <c r="B214" s="395"/>
      <c r="C214" s="396"/>
      <c r="D214" s="812">
        <f>D215</f>
        <v>30000</v>
      </c>
      <c r="E214" s="347"/>
      <c r="F214" s="347"/>
      <c r="G214" s="347"/>
      <c r="H214" s="347"/>
      <c r="I214" s="347"/>
      <c r="J214" s="347"/>
      <c r="K214" s="347"/>
      <c r="L214" s="347"/>
      <c r="M214" s="347"/>
      <c r="N214" s="347"/>
      <c r="O214" s="347"/>
      <c r="P214" s="347"/>
      <c r="Q214" s="347"/>
      <c r="R214" s="347"/>
      <c r="S214" s="347"/>
      <c r="T214" s="347"/>
      <c r="U214" s="347"/>
      <c r="V214" s="347"/>
      <c r="W214" s="347"/>
      <c r="X214" s="347"/>
      <c r="Y214" s="347"/>
      <c r="Z214" s="347"/>
      <c r="AA214" s="347"/>
      <c r="AB214" s="347"/>
      <c r="AC214" s="378"/>
    </row>
    <row r="215" spans="1:29" s="211" customFormat="1" ht="28.35" customHeight="1" x14ac:dyDescent="0.3">
      <c r="A215" s="346" t="s">
        <v>2039</v>
      </c>
      <c r="B215" s="395" t="s">
        <v>431</v>
      </c>
      <c r="C215" s="396" t="s">
        <v>431</v>
      </c>
      <c r="D215" s="347">
        <f>D217+D218+D219</f>
        <v>30000</v>
      </c>
      <c r="E215" s="347"/>
      <c r="F215" s="347"/>
      <c r="G215" s="347"/>
      <c r="H215" s="347"/>
      <c r="I215" s="347"/>
      <c r="J215" s="347"/>
      <c r="K215" s="347"/>
      <c r="L215" s="347"/>
      <c r="M215" s="347"/>
      <c r="N215" s="347"/>
      <c r="O215" s="347"/>
      <c r="P215" s="347"/>
      <c r="Q215" s="347"/>
      <c r="R215" s="347"/>
      <c r="S215" s="347"/>
      <c r="T215" s="347"/>
      <c r="U215" s="347">
        <v>1</v>
      </c>
      <c r="V215" s="347">
        <f>V217+V218+V219</f>
        <v>30000</v>
      </c>
      <c r="W215" s="347"/>
      <c r="X215" s="347"/>
      <c r="Y215" s="347"/>
      <c r="Z215" s="347"/>
      <c r="AA215" s="347"/>
      <c r="AB215" s="347"/>
      <c r="AC215" s="378"/>
    </row>
    <row r="216" spans="1:29" s="211" customFormat="1" ht="28.35" customHeight="1" x14ac:dyDescent="0.3">
      <c r="A216" s="343" t="s">
        <v>2031</v>
      </c>
      <c r="B216" s="395"/>
      <c r="C216" s="396"/>
      <c r="D216" s="347"/>
      <c r="E216" s="347"/>
      <c r="F216" s="347"/>
      <c r="G216" s="347"/>
      <c r="H216" s="347"/>
      <c r="I216" s="347"/>
      <c r="J216" s="347"/>
      <c r="K216" s="347"/>
      <c r="L216" s="347"/>
      <c r="M216" s="347"/>
      <c r="N216" s="347"/>
      <c r="O216" s="347"/>
      <c r="P216" s="347"/>
      <c r="Q216" s="347"/>
      <c r="R216" s="347"/>
      <c r="S216" s="347"/>
      <c r="T216" s="347"/>
      <c r="U216" s="347"/>
      <c r="V216" s="347"/>
      <c r="W216" s="347"/>
      <c r="X216" s="347"/>
      <c r="Y216" s="347"/>
      <c r="Z216" s="347"/>
      <c r="AA216" s="347"/>
      <c r="AB216" s="347"/>
      <c r="AC216" s="378"/>
    </row>
    <row r="217" spans="1:29" s="211" customFormat="1" ht="28.35" customHeight="1" x14ac:dyDescent="0.3">
      <c r="A217" s="857" t="s">
        <v>1280</v>
      </c>
      <c r="B217" s="490" t="s">
        <v>2210</v>
      </c>
      <c r="C217" s="762">
        <v>80</v>
      </c>
      <c r="D217" s="347">
        <v>20000</v>
      </c>
      <c r="E217" s="348"/>
      <c r="F217" s="348"/>
      <c r="G217" s="348"/>
      <c r="H217" s="348"/>
      <c r="I217" s="348"/>
      <c r="J217" s="348"/>
      <c r="K217" s="348"/>
      <c r="L217" s="348"/>
      <c r="M217" s="348"/>
      <c r="N217" s="348"/>
      <c r="O217" s="348"/>
      <c r="P217" s="348"/>
      <c r="Q217" s="348"/>
      <c r="R217" s="348"/>
      <c r="S217" s="348"/>
      <c r="T217" s="348"/>
      <c r="U217" s="348">
        <v>80</v>
      </c>
      <c r="V217" s="347">
        <v>20000</v>
      </c>
      <c r="W217" s="348"/>
      <c r="X217" s="348"/>
      <c r="Y217" s="348"/>
      <c r="Z217" s="348"/>
      <c r="AA217" s="348"/>
      <c r="AB217" s="348"/>
      <c r="AC217" s="378"/>
    </row>
    <row r="218" spans="1:29" ht="28.35" customHeight="1" x14ac:dyDescent="0.3">
      <c r="A218" s="857" t="s">
        <v>2028</v>
      </c>
      <c r="B218" s="490" t="s">
        <v>1249</v>
      </c>
      <c r="C218" s="762">
        <v>1</v>
      </c>
      <c r="D218" s="347">
        <v>9900</v>
      </c>
      <c r="E218" s="348"/>
      <c r="F218" s="348"/>
      <c r="G218" s="348"/>
      <c r="H218" s="348"/>
      <c r="I218" s="348"/>
      <c r="J218" s="348"/>
      <c r="K218" s="348"/>
      <c r="L218" s="348"/>
      <c r="M218" s="348"/>
      <c r="N218" s="348"/>
      <c r="O218" s="348"/>
      <c r="P218" s="348"/>
      <c r="Q218" s="348"/>
      <c r="R218" s="348"/>
      <c r="S218" s="348"/>
      <c r="T218" s="348"/>
      <c r="U218" s="348">
        <v>1</v>
      </c>
      <c r="V218" s="347">
        <v>9900</v>
      </c>
      <c r="W218" s="348"/>
      <c r="X218" s="348"/>
      <c r="Y218" s="348"/>
      <c r="Z218" s="348"/>
      <c r="AA218" s="348"/>
      <c r="AB218" s="348"/>
      <c r="AC218" s="378"/>
    </row>
    <row r="219" spans="1:29" s="211" customFormat="1" ht="28.35" customHeight="1" x14ac:dyDescent="0.3">
      <c r="A219" s="857" t="s">
        <v>1252</v>
      </c>
      <c r="B219" s="490"/>
      <c r="C219" s="762">
        <v>1</v>
      </c>
      <c r="D219" s="347">
        <v>100</v>
      </c>
      <c r="E219" s="348"/>
      <c r="F219" s="348"/>
      <c r="G219" s="348"/>
      <c r="H219" s="348"/>
      <c r="I219" s="348"/>
      <c r="J219" s="348"/>
      <c r="K219" s="348"/>
      <c r="L219" s="348"/>
      <c r="M219" s="348"/>
      <c r="N219" s="348"/>
      <c r="O219" s="348"/>
      <c r="P219" s="348"/>
      <c r="Q219" s="348"/>
      <c r="R219" s="348"/>
      <c r="S219" s="348"/>
      <c r="T219" s="348"/>
      <c r="U219" s="348">
        <v>1</v>
      </c>
      <c r="V219" s="347">
        <v>100</v>
      </c>
      <c r="W219" s="348"/>
      <c r="X219" s="348"/>
      <c r="Y219" s="348"/>
      <c r="Z219" s="348"/>
      <c r="AA219" s="348"/>
      <c r="AB219" s="348"/>
      <c r="AC219" s="378"/>
    </row>
    <row r="220" spans="1:29" s="211" customFormat="1" ht="28.35" customHeight="1" x14ac:dyDescent="0.3">
      <c r="A220" s="858" t="s">
        <v>431</v>
      </c>
      <c r="B220" s="490"/>
      <c r="C220" s="762"/>
      <c r="D220" s="812" t="s">
        <v>431</v>
      </c>
      <c r="E220" s="348"/>
      <c r="F220" s="348"/>
      <c r="G220" s="348"/>
      <c r="H220" s="348"/>
      <c r="I220" s="348"/>
      <c r="J220" s="348"/>
      <c r="K220" s="348"/>
      <c r="L220" s="348"/>
      <c r="M220" s="348"/>
      <c r="N220" s="348"/>
      <c r="O220" s="348"/>
      <c r="P220" s="348"/>
      <c r="Q220" s="348"/>
      <c r="R220" s="348"/>
      <c r="S220" s="348"/>
      <c r="T220" s="348"/>
      <c r="U220" s="348"/>
      <c r="V220" s="348"/>
      <c r="W220" s="348"/>
      <c r="X220" s="348"/>
      <c r="Y220" s="348"/>
      <c r="Z220" s="348"/>
      <c r="AA220" s="348"/>
      <c r="AB220" s="348"/>
      <c r="AC220" s="378"/>
    </row>
    <row r="221" spans="1:29" s="211" customFormat="1" ht="28.35" customHeight="1" thickBot="1" x14ac:dyDescent="0.35">
      <c r="A221" s="390" t="s">
        <v>6</v>
      </c>
      <c r="B221" s="491"/>
      <c r="C221" s="765"/>
      <c r="D221" s="391">
        <f>D182</f>
        <v>186618</v>
      </c>
      <c r="E221" s="391"/>
      <c r="F221" s="391"/>
      <c r="G221" s="391"/>
      <c r="H221" s="391"/>
      <c r="I221" s="391"/>
      <c r="J221" s="391"/>
      <c r="K221" s="391"/>
      <c r="L221" s="391"/>
      <c r="M221" s="391"/>
      <c r="N221" s="391"/>
      <c r="O221" s="391"/>
      <c r="P221" s="391">
        <f>P182</f>
        <v>76000</v>
      </c>
      <c r="Q221" s="391"/>
      <c r="R221" s="391"/>
      <c r="S221" s="391"/>
      <c r="T221" s="391"/>
      <c r="U221" s="391"/>
      <c r="V221" s="391">
        <f>V182</f>
        <v>69618</v>
      </c>
      <c r="W221" s="391"/>
      <c r="X221" s="391"/>
      <c r="Y221" s="391"/>
      <c r="Z221" s="391">
        <f>Z182</f>
        <v>41000</v>
      </c>
      <c r="AA221" s="391"/>
      <c r="AB221" s="391"/>
      <c r="AC221" s="378"/>
    </row>
    <row r="222" spans="1:29" s="211" customFormat="1" ht="28.35" customHeight="1" thickTop="1" x14ac:dyDescent="0.3">
      <c r="A222" s="392"/>
      <c r="B222" s="492"/>
      <c r="C222" s="766"/>
      <c r="D222" s="393"/>
      <c r="E222" s="393"/>
      <c r="F222" s="393"/>
      <c r="G222" s="393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  <c r="T222" s="393"/>
      <c r="U222" s="393"/>
      <c r="V222" s="393"/>
      <c r="W222" s="393"/>
      <c r="X222" s="393"/>
      <c r="Y222" s="393"/>
      <c r="Z222" s="393"/>
      <c r="AA222" s="393"/>
      <c r="AB222" s="393"/>
      <c r="AC222" s="378"/>
    </row>
    <row r="223" spans="1:29" s="211" customFormat="1" ht="28.35" customHeight="1" x14ac:dyDescent="0.3">
      <c r="A223" s="392"/>
      <c r="B223" s="492"/>
      <c r="C223" s="766"/>
      <c r="D223" s="393"/>
      <c r="E223" s="393"/>
      <c r="F223" s="393"/>
      <c r="G223" s="39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  <c r="T223" s="393"/>
      <c r="U223" s="393"/>
      <c r="V223" s="393"/>
      <c r="W223" s="393"/>
      <c r="X223" s="393"/>
      <c r="Y223" s="393"/>
      <c r="Z223" s="393"/>
      <c r="AA223" s="393"/>
      <c r="AB223" s="393"/>
      <c r="AC223" s="378"/>
    </row>
    <row r="224" spans="1:29" s="211" customFormat="1" ht="28.35" customHeight="1" x14ac:dyDescent="0.3">
      <c r="A224" s="392"/>
      <c r="B224" s="492"/>
      <c r="C224" s="766"/>
      <c r="D224" s="393"/>
      <c r="E224" s="393"/>
      <c r="F224" s="393"/>
      <c r="G224" s="393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  <c r="T224" s="393"/>
      <c r="U224" s="393"/>
      <c r="V224" s="393"/>
      <c r="W224" s="393"/>
      <c r="X224" s="393"/>
      <c r="Y224" s="393"/>
      <c r="Z224" s="393"/>
      <c r="AA224" s="393"/>
      <c r="AB224" s="393"/>
      <c r="AC224" s="378"/>
    </row>
    <row r="225" spans="1:29" s="211" customFormat="1" ht="28.35" customHeight="1" x14ac:dyDescent="0.3">
      <c r="A225" s="392"/>
      <c r="B225" s="492"/>
      <c r="C225" s="766"/>
      <c r="D225" s="393"/>
      <c r="E225" s="393"/>
      <c r="F225" s="393"/>
      <c r="G225" s="393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  <c r="T225" s="393"/>
      <c r="U225" s="393"/>
      <c r="V225" s="393"/>
      <c r="W225" s="393"/>
      <c r="X225" s="393"/>
      <c r="Y225" s="393"/>
      <c r="Z225" s="393"/>
      <c r="AA225" s="393"/>
      <c r="AB225" s="393"/>
      <c r="AC225" s="378"/>
    </row>
    <row r="226" spans="1:29" s="211" customFormat="1" ht="28.35" customHeight="1" x14ac:dyDescent="0.3">
      <c r="A226" s="392"/>
      <c r="B226" s="492"/>
      <c r="C226" s="766"/>
      <c r="D226" s="393"/>
      <c r="E226" s="393"/>
      <c r="F226" s="393"/>
      <c r="G226" s="393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  <c r="T226" s="393"/>
      <c r="U226" s="393"/>
      <c r="V226" s="393"/>
      <c r="W226" s="393"/>
      <c r="X226" s="393"/>
      <c r="Y226" s="393"/>
      <c r="Z226" s="393"/>
      <c r="AA226" s="393"/>
      <c r="AB226" s="393"/>
      <c r="AC226" s="378"/>
    </row>
    <row r="227" spans="1:29" s="211" customFormat="1" ht="28.35" customHeight="1" x14ac:dyDescent="0.3">
      <c r="A227" s="392"/>
      <c r="B227" s="492"/>
      <c r="C227" s="766"/>
      <c r="D227" s="393"/>
      <c r="E227" s="393"/>
      <c r="F227" s="393"/>
      <c r="G227" s="393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  <c r="T227" s="393"/>
      <c r="U227" s="393"/>
      <c r="V227" s="393"/>
      <c r="W227" s="393"/>
      <c r="X227" s="393"/>
      <c r="Y227" s="393"/>
      <c r="Z227" s="393"/>
      <c r="AA227" s="393"/>
      <c r="AB227" s="393"/>
      <c r="AC227" s="378"/>
    </row>
    <row r="228" spans="1:29" s="211" customFormat="1" ht="28.35" customHeight="1" x14ac:dyDescent="0.3">
      <c r="A228" s="392"/>
      <c r="B228" s="492"/>
      <c r="C228" s="766"/>
      <c r="D228" s="393"/>
      <c r="E228" s="393"/>
      <c r="F228" s="393"/>
      <c r="G228" s="393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  <c r="T228" s="393"/>
      <c r="U228" s="393"/>
      <c r="V228" s="393"/>
      <c r="W228" s="393"/>
      <c r="X228" s="393"/>
      <c r="Y228" s="393"/>
      <c r="Z228" s="393"/>
      <c r="AA228" s="393"/>
      <c r="AB228" s="393"/>
      <c r="AC228" s="378"/>
    </row>
    <row r="229" spans="1:29" s="211" customFormat="1" ht="28.35" customHeight="1" x14ac:dyDescent="0.3">
      <c r="A229" s="392"/>
      <c r="B229" s="492"/>
      <c r="C229" s="766"/>
      <c r="D229" s="393"/>
      <c r="E229" s="393"/>
      <c r="F229" s="393"/>
      <c r="G229" s="393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  <c r="T229" s="393"/>
      <c r="U229" s="393"/>
      <c r="V229" s="393"/>
      <c r="W229" s="393"/>
      <c r="X229" s="393"/>
      <c r="Y229" s="393"/>
      <c r="Z229" s="393"/>
      <c r="AA229" s="393"/>
      <c r="AB229" s="393"/>
      <c r="AC229" s="378"/>
    </row>
    <row r="230" spans="1:29" s="211" customFormat="1" ht="28.35" customHeight="1" x14ac:dyDescent="0.3">
      <c r="A230" s="392"/>
      <c r="B230" s="492"/>
      <c r="C230" s="766"/>
      <c r="D230" s="393"/>
      <c r="E230" s="393"/>
      <c r="F230" s="393"/>
      <c r="G230" s="393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  <c r="T230" s="393"/>
      <c r="U230" s="393"/>
      <c r="V230" s="393"/>
      <c r="W230" s="393"/>
      <c r="X230" s="393"/>
      <c r="Y230" s="393"/>
      <c r="Z230" s="393"/>
      <c r="AA230" s="393"/>
      <c r="AB230" s="393"/>
      <c r="AC230" s="378"/>
    </row>
    <row r="231" spans="1:29" s="211" customFormat="1" ht="28.35" customHeight="1" x14ac:dyDescent="0.3">
      <c r="A231" s="392"/>
      <c r="B231" s="492"/>
      <c r="C231" s="766"/>
      <c r="D231" s="393"/>
      <c r="E231" s="393"/>
      <c r="F231" s="393"/>
      <c r="G231" s="393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  <c r="T231" s="393"/>
      <c r="U231" s="393"/>
      <c r="V231" s="393"/>
      <c r="W231" s="393"/>
      <c r="X231" s="393"/>
      <c r="Y231" s="393"/>
      <c r="Z231" s="393"/>
      <c r="AA231" s="393"/>
      <c r="AB231" s="393"/>
      <c r="AC231" s="378"/>
    </row>
    <row r="232" spans="1:29" s="211" customFormat="1" ht="28.35" customHeight="1" x14ac:dyDescent="0.3">
      <c r="A232" s="392"/>
      <c r="B232" s="492"/>
      <c r="C232" s="766"/>
      <c r="D232" s="393"/>
      <c r="E232" s="393"/>
      <c r="F232" s="393"/>
      <c r="G232" s="393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  <c r="T232" s="393"/>
      <c r="U232" s="393"/>
      <c r="V232" s="393"/>
      <c r="W232" s="393"/>
      <c r="X232" s="393"/>
      <c r="Y232" s="393"/>
      <c r="Z232" s="393"/>
      <c r="AA232" s="393"/>
      <c r="AB232" s="393"/>
      <c r="AC232" s="378"/>
    </row>
    <row r="233" spans="1:29" s="211" customFormat="1" ht="28.35" customHeight="1" x14ac:dyDescent="0.3">
      <c r="A233" s="392"/>
      <c r="B233" s="492"/>
      <c r="C233" s="766"/>
      <c r="D233" s="393"/>
      <c r="E233" s="393"/>
      <c r="F233" s="393"/>
      <c r="G233" s="39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  <c r="T233" s="393"/>
      <c r="U233" s="393"/>
      <c r="V233" s="393"/>
      <c r="W233" s="393"/>
      <c r="X233" s="393"/>
      <c r="Y233" s="393"/>
      <c r="Z233" s="393"/>
      <c r="AA233" s="393"/>
      <c r="AB233" s="393"/>
      <c r="AC233" s="378"/>
    </row>
    <row r="234" spans="1:29" s="211" customFormat="1" ht="28.35" customHeight="1" x14ac:dyDescent="0.3">
      <c r="A234" s="392"/>
      <c r="B234" s="492"/>
      <c r="C234" s="766"/>
      <c r="D234" s="393"/>
      <c r="E234" s="393"/>
      <c r="F234" s="393"/>
      <c r="G234" s="393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  <c r="T234" s="393"/>
      <c r="U234" s="393"/>
      <c r="V234" s="393"/>
      <c r="W234" s="393"/>
      <c r="X234" s="393"/>
      <c r="Y234" s="393"/>
      <c r="Z234" s="393"/>
      <c r="AA234" s="393"/>
      <c r="AB234" s="393"/>
      <c r="AC234" s="378"/>
    </row>
    <row r="235" spans="1:29" s="211" customFormat="1" ht="28.35" customHeight="1" x14ac:dyDescent="0.3">
      <c r="A235" s="392"/>
      <c r="B235" s="492"/>
      <c r="C235" s="766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  <c r="T235" s="393"/>
      <c r="U235" s="393"/>
      <c r="V235" s="393"/>
      <c r="W235" s="393"/>
      <c r="X235" s="393"/>
      <c r="Y235" s="393"/>
      <c r="Z235" s="393"/>
      <c r="AA235" s="393"/>
      <c r="AB235" s="393"/>
      <c r="AC235" s="378"/>
    </row>
    <row r="236" spans="1:29" s="211" customFormat="1" ht="28.35" customHeight="1" x14ac:dyDescent="0.3">
      <c r="A236" s="392"/>
      <c r="B236" s="492"/>
      <c r="C236" s="766"/>
      <c r="D236" s="393"/>
      <c r="E236" s="393"/>
      <c r="F236" s="393"/>
      <c r="G236" s="393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  <c r="T236" s="393"/>
      <c r="U236" s="393"/>
      <c r="V236" s="393"/>
      <c r="W236" s="393"/>
      <c r="X236" s="393"/>
      <c r="Y236" s="393"/>
      <c r="Z236" s="393"/>
      <c r="AA236" s="393"/>
      <c r="AB236" s="393"/>
      <c r="AC236" s="378"/>
    </row>
    <row r="237" spans="1:29" s="211" customFormat="1" ht="28.35" customHeight="1" x14ac:dyDescent="0.3">
      <c r="A237" s="392"/>
      <c r="B237" s="492"/>
      <c r="C237" s="766"/>
      <c r="D237" s="393"/>
      <c r="E237" s="393"/>
      <c r="F237" s="393"/>
      <c r="G237" s="393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V237" s="393"/>
      <c r="W237" s="393"/>
      <c r="X237" s="393"/>
      <c r="Y237" s="393"/>
      <c r="Z237" s="393"/>
      <c r="AA237" s="378" t="s">
        <v>126</v>
      </c>
      <c r="AB237" s="393"/>
      <c r="AC237" s="378"/>
    </row>
    <row r="238" spans="1:29" s="211" customFormat="1" ht="28.35" customHeight="1" x14ac:dyDescent="0.35">
      <c r="A238" s="379" t="s">
        <v>414</v>
      </c>
      <c r="B238" s="486"/>
      <c r="C238" s="763"/>
      <c r="D238" s="380"/>
      <c r="E238" s="380"/>
      <c r="F238" s="380"/>
      <c r="G238" s="380"/>
      <c r="H238" s="380"/>
      <c r="I238" s="380"/>
      <c r="J238" s="380"/>
      <c r="K238" s="380"/>
      <c r="L238" s="380"/>
      <c r="M238" s="380"/>
      <c r="N238" s="380"/>
      <c r="O238" s="380"/>
      <c r="P238" s="380"/>
      <c r="Q238" s="380"/>
      <c r="R238" s="380"/>
      <c r="S238" s="380"/>
      <c r="T238" s="380"/>
      <c r="U238" s="380"/>
      <c r="V238" s="380"/>
      <c r="W238" s="380"/>
      <c r="X238" s="380"/>
      <c r="Y238" s="380"/>
      <c r="Z238" s="380"/>
      <c r="AA238" s="380"/>
      <c r="AB238" s="378"/>
      <c r="AC238" s="378"/>
    </row>
    <row r="239" spans="1:29" s="211" customFormat="1" ht="28.35" customHeight="1" x14ac:dyDescent="0.35">
      <c r="A239" s="379" t="s">
        <v>452</v>
      </c>
      <c r="B239" s="486"/>
      <c r="C239" s="763"/>
      <c r="D239" s="380"/>
      <c r="E239" s="380"/>
      <c r="F239" s="380"/>
      <c r="G239" s="380"/>
      <c r="H239" s="380"/>
      <c r="I239" s="380"/>
      <c r="J239" s="380"/>
      <c r="K239" s="380"/>
      <c r="L239" s="380"/>
      <c r="M239" s="380"/>
      <c r="N239" s="380"/>
      <c r="O239" s="380"/>
      <c r="P239" s="380"/>
      <c r="Q239" s="380"/>
      <c r="R239" s="380"/>
      <c r="S239" s="380"/>
      <c r="T239" s="380"/>
      <c r="U239" s="380"/>
      <c r="V239" s="380"/>
      <c r="W239" s="380"/>
      <c r="X239" s="380"/>
      <c r="Y239" s="380"/>
      <c r="Z239" s="380"/>
      <c r="AA239" s="380"/>
      <c r="AB239" s="380"/>
      <c r="AC239" s="378"/>
    </row>
    <row r="240" spans="1:29" s="211" customFormat="1" ht="28.35" customHeight="1" x14ac:dyDescent="0.35">
      <c r="A240" s="379" t="s">
        <v>535</v>
      </c>
      <c r="B240" s="486"/>
      <c r="C240" s="763"/>
      <c r="D240" s="380"/>
      <c r="E240" s="380"/>
      <c r="F240" s="380"/>
      <c r="G240" s="380"/>
      <c r="H240" s="380"/>
      <c r="I240" s="380"/>
      <c r="J240" s="381" t="s">
        <v>536</v>
      </c>
      <c r="K240" s="380"/>
      <c r="L240" s="380"/>
      <c r="M240" s="380"/>
      <c r="N240" s="380"/>
      <c r="O240" s="380"/>
      <c r="P240" s="380"/>
      <c r="Q240" s="380"/>
      <c r="R240" s="380"/>
      <c r="S240" s="380"/>
      <c r="T240" s="380"/>
      <c r="U240" s="380"/>
      <c r="V240" s="380"/>
      <c r="W240" s="380"/>
      <c r="X240" s="380"/>
      <c r="Y240" s="380"/>
      <c r="Z240" s="380"/>
      <c r="AA240" s="380"/>
      <c r="AB240" s="380"/>
      <c r="AC240" s="378"/>
    </row>
    <row r="241" spans="1:29" s="211" customFormat="1" ht="28.35" customHeight="1" x14ac:dyDescent="0.35">
      <c r="A241" s="379" t="s">
        <v>1581</v>
      </c>
      <c r="B241" s="486"/>
      <c r="C241" s="763"/>
      <c r="D241" s="380"/>
      <c r="E241" s="380"/>
      <c r="F241" s="380"/>
      <c r="G241" s="380"/>
      <c r="H241" s="380"/>
      <c r="I241" s="380"/>
      <c r="J241" s="380"/>
      <c r="K241" s="380"/>
      <c r="L241" s="380"/>
      <c r="M241" s="380"/>
      <c r="N241" s="380"/>
      <c r="O241" s="380"/>
      <c r="P241" s="380"/>
      <c r="Q241" s="380"/>
      <c r="R241" s="380"/>
      <c r="S241" s="380"/>
      <c r="T241" s="380"/>
      <c r="U241" s="380"/>
      <c r="V241" s="380"/>
      <c r="W241" s="380"/>
      <c r="X241" s="380"/>
      <c r="Y241" s="380"/>
      <c r="Z241" s="380"/>
      <c r="AA241" s="380"/>
      <c r="AB241" s="380"/>
      <c r="AC241" s="378"/>
    </row>
    <row r="242" spans="1:29" s="211" customFormat="1" ht="28.35" customHeight="1" x14ac:dyDescent="0.35">
      <c r="A242" s="382" t="s">
        <v>1470</v>
      </c>
      <c r="B242" s="487"/>
      <c r="C242" s="384"/>
      <c r="D242" s="383"/>
      <c r="E242" s="384"/>
      <c r="F242" s="383"/>
      <c r="G242" s="383"/>
      <c r="H242" s="384"/>
      <c r="I242" s="384"/>
      <c r="J242" s="384"/>
      <c r="K242" s="384"/>
      <c r="L242" s="383"/>
      <c r="M242" s="383"/>
      <c r="N242" s="384"/>
      <c r="O242" s="384"/>
      <c r="P242" s="384"/>
      <c r="Q242" s="384"/>
      <c r="R242" s="383"/>
      <c r="S242" s="383"/>
      <c r="T242" s="384"/>
      <c r="U242" s="384"/>
      <c r="V242" s="384"/>
      <c r="W242" s="384"/>
      <c r="X242" s="383"/>
      <c r="Y242" s="383"/>
      <c r="Z242" s="385"/>
      <c r="AA242" s="384"/>
      <c r="AB242" s="384"/>
      <c r="AC242" s="378"/>
    </row>
    <row r="243" spans="1:29" s="211" customFormat="1" ht="28.35" customHeight="1" x14ac:dyDescent="0.35">
      <c r="A243" s="382" t="s">
        <v>1471</v>
      </c>
      <c r="B243" s="487"/>
      <c r="C243" s="384"/>
      <c r="D243" s="383"/>
      <c r="E243" s="384"/>
      <c r="F243" s="383"/>
      <c r="G243" s="383"/>
      <c r="H243" s="384"/>
      <c r="I243" s="384"/>
      <c r="J243" s="384"/>
      <c r="K243" s="384"/>
      <c r="L243" s="383"/>
      <c r="M243" s="383"/>
      <c r="N243" s="384"/>
      <c r="O243" s="384"/>
      <c r="P243" s="384"/>
      <c r="Q243" s="384"/>
      <c r="R243" s="383"/>
      <c r="S243" s="383"/>
      <c r="T243" s="384"/>
      <c r="U243" s="384"/>
      <c r="V243" s="384"/>
      <c r="W243" s="384"/>
      <c r="X243" s="383"/>
      <c r="Y243" s="383"/>
      <c r="Z243" s="385"/>
      <c r="AA243" s="384"/>
      <c r="AB243" s="384"/>
      <c r="AC243" s="378"/>
    </row>
    <row r="244" spans="1:29" s="211" customFormat="1" ht="28.35" customHeight="1" x14ac:dyDescent="0.35">
      <c r="A244" s="382" t="s">
        <v>1540</v>
      </c>
      <c r="B244" s="487"/>
      <c r="C244" s="384"/>
      <c r="D244" s="383"/>
      <c r="E244" s="384"/>
      <c r="F244" s="383"/>
      <c r="G244" s="383"/>
      <c r="H244" s="384"/>
      <c r="I244" s="384"/>
      <c r="J244" s="384"/>
      <c r="K244" s="384"/>
      <c r="L244" s="383"/>
      <c r="M244" s="383"/>
      <c r="N244" s="384"/>
      <c r="O244" s="384"/>
      <c r="P244" s="384"/>
      <c r="Q244" s="384"/>
      <c r="R244" s="383"/>
      <c r="S244" s="383"/>
      <c r="T244" s="384"/>
      <c r="U244" s="384"/>
      <c r="V244" s="384"/>
      <c r="W244" s="384"/>
      <c r="X244" s="383"/>
      <c r="Y244" s="383"/>
      <c r="Z244" s="385"/>
      <c r="AA244" s="384"/>
      <c r="AB244" s="384"/>
      <c r="AC244" s="378"/>
    </row>
    <row r="245" spans="1:29" s="211" customFormat="1" ht="28.35" customHeight="1" x14ac:dyDescent="0.35">
      <c r="A245" s="382" t="s">
        <v>1813</v>
      </c>
      <c r="B245" s="487"/>
      <c r="C245" s="384"/>
      <c r="D245" s="383"/>
      <c r="E245" s="384"/>
      <c r="F245" s="383"/>
      <c r="G245" s="383"/>
      <c r="H245" s="384"/>
      <c r="I245" s="384"/>
      <c r="J245" s="384"/>
      <c r="K245" s="384"/>
      <c r="L245" s="383"/>
      <c r="M245" s="383"/>
      <c r="N245" s="384"/>
      <c r="O245" s="384"/>
      <c r="P245" s="384"/>
      <c r="Q245" s="384"/>
      <c r="R245" s="383"/>
      <c r="S245" s="383"/>
      <c r="T245" s="384"/>
      <c r="U245" s="384"/>
      <c r="V245" s="384"/>
      <c r="W245" s="384"/>
      <c r="X245" s="383"/>
      <c r="Y245" s="383"/>
      <c r="Z245" s="385"/>
      <c r="AA245" s="384"/>
      <c r="AB245" s="384"/>
      <c r="AC245" s="378"/>
    </row>
    <row r="246" spans="1:29" s="211" customFormat="1" ht="28.35" customHeight="1" x14ac:dyDescent="0.35">
      <c r="A246" s="383" t="s">
        <v>1812</v>
      </c>
      <c r="B246" s="487"/>
      <c r="C246" s="384"/>
      <c r="D246" s="383"/>
      <c r="E246" s="384"/>
      <c r="F246" s="383"/>
      <c r="G246" s="383"/>
      <c r="H246" s="385"/>
      <c r="I246" s="385"/>
      <c r="J246" s="385"/>
      <c r="K246" s="384"/>
      <c r="L246" s="383"/>
      <c r="M246" s="383"/>
      <c r="N246" s="385"/>
      <c r="O246" s="385"/>
      <c r="P246" s="385"/>
      <c r="Q246" s="384"/>
      <c r="R246" s="383"/>
      <c r="S246" s="383"/>
      <c r="T246" s="385"/>
      <c r="U246" s="385"/>
      <c r="V246" s="385"/>
      <c r="W246" s="384"/>
      <c r="X246" s="383"/>
      <c r="Y246" s="383"/>
      <c r="Z246" s="385"/>
      <c r="AA246" s="1323" t="s">
        <v>89</v>
      </c>
      <c r="AB246" s="1323"/>
      <c r="AC246" s="378"/>
    </row>
    <row r="247" spans="1:29" s="211" customFormat="1" ht="28.35" customHeight="1" x14ac:dyDescent="0.3">
      <c r="A247" s="1324" t="s">
        <v>81</v>
      </c>
      <c r="B247" s="1324" t="s">
        <v>7</v>
      </c>
      <c r="C247" s="1320" t="s">
        <v>16</v>
      </c>
      <c r="D247" s="1321"/>
      <c r="E247" s="1320" t="s">
        <v>104</v>
      </c>
      <c r="F247" s="1327"/>
      <c r="G247" s="1327"/>
      <c r="H247" s="1327"/>
      <c r="I247" s="1327"/>
      <c r="J247" s="1321"/>
      <c r="K247" s="1320" t="s">
        <v>68</v>
      </c>
      <c r="L247" s="1327"/>
      <c r="M247" s="1327"/>
      <c r="N247" s="1327"/>
      <c r="O247" s="1327"/>
      <c r="P247" s="1321"/>
      <c r="Q247" s="1320" t="s">
        <v>92</v>
      </c>
      <c r="R247" s="1327"/>
      <c r="S247" s="1327"/>
      <c r="T247" s="1327"/>
      <c r="U247" s="1327"/>
      <c r="V247" s="1321"/>
      <c r="W247" s="1322" t="s">
        <v>93</v>
      </c>
      <c r="X247" s="1322"/>
      <c r="Y247" s="1322"/>
      <c r="Z247" s="1322"/>
      <c r="AA247" s="1322"/>
      <c r="AB247" s="1322"/>
      <c r="AC247" s="378"/>
    </row>
    <row r="248" spans="1:29" s="211" customFormat="1" ht="28.35" customHeight="1" x14ac:dyDescent="0.3">
      <c r="A248" s="1325"/>
      <c r="B248" s="1325"/>
      <c r="C248" s="386"/>
      <c r="D248" s="1328" t="s">
        <v>17</v>
      </c>
      <c r="E248" s="1320" t="s">
        <v>105</v>
      </c>
      <c r="F248" s="1321"/>
      <c r="G248" s="1320" t="s">
        <v>106</v>
      </c>
      <c r="H248" s="1321"/>
      <c r="I248" s="1320" t="s">
        <v>107</v>
      </c>
      <c r="J248" s="1321"/>
      <c r="K248" s="1320" t="s">
        <v>88</v>
      </c>
      <c r="L248" s="1321"/>
      <c r="M248" s="1320" t="s">
        <v>94</v>
      </c>
      <c r="N248" s="1321"/>
      <c r="O248" s="1320" t="s">
        <v>95</v>
      </c>
      <c r="P248" s="1321"/>
      <c r="Q248" s="1320" t="s">
        <v>96</v>
      </c>
      <c r="R248" s="1321"/>
      <c r="S248" s="1320" t="s">
        <v>97</v>
      </c>
      <c r="T248" s="1321"/>
      <c r="U248" s="1320" t="s">
        <v>98</v>
      </c>
      <c r="V248" s="1321"/>
      <c r="W248" s="1322" t="s">
        <v>99</v>
      </c>
      <c r="X248" s="1322"/>
      <c r="Y248" s="1322" t="s">
        <v>100</v>
      </c>
      <c r="Z248" s="1322"/>
      <c r="AA248" s="1322" t="s">
        <v>101</v>
      </c>
      <c r="AB248" s="1322"/>
      <c r="AC248" s="378"/>
    </row>
    <row r="249" spans="1:29" s="211" customFormat="1" ht="28.35" customHeight="1" x14ac:dyDescent="0.3">
      <c r="A249" s="1325"/>
      <c r="B249" s="1325"/>
      <c r="C249" s="344" t="s">
        <v>84</v>
      </c>
      <c r="D249" s="1329"/>
      <c r="E249" s="386" t="s">
        <v>84</v>
      </c>
      <c r="F249" s="386" t="s">
        <v>86</v>
      </c>
      <c r="G249" s="386" t="s">
        <v>84</v>
      </c>
      <c r="H249" s="386" t="s">
        <v>86</v>
      </c>
      <c r="I249" s="386" t="s">
        <v>84</v>
      </c>
      <c r="J249" s="386" t="s">
        <v>86</v>
      </c>
      <c r="K249" s="386" t="s">
        <v>84</v>
      </c>
      <c r="L249" s="386" t="s">
        <v>86</v>
      </c>
      <c r="M249" s="386" t="s">
        <v>84</v>
      </c>
      <c r="N249" s="386" t="s">
        <v>86</v>
      </c>
      <c r="O249" s="386" t="s">
        <v>84</v>
      </c>
      <c r="P249" s="386" t="s">
        <v>86</v>
      </c>
      <c r="Q249" s="386" t="s">
        <v>84</v>
      </c>
      <c r="R249" s="386" t="s">
        <v>86</v>
      </c>
      <c r="S249" s="386" t="s">
        <v>84</v>
      </c>
      <c r="T249" s="386" t="s">
        <v>86</v>
      </c>
      <c r="U249" s="386" t="s">
        <v>84</v>
      </c>
      <c r="V249" s="386" t="s">
        <v>86</v>
      </c>
      <c r="W249" s="386" t="s">
        <v>84</v>
      </c>
      <c r="X249" s="386" t="s">
        <v>86</v>
      </c>
      <c r="Y249" s="386" t="s">
        <v>84</v>
      </c>
      <c r="Z249" s="386" t="s">
        <v>86</v>
      </c>
      <c r="AA249" s="386" t="s">
        <v>84</v>
      </c>
      <c r="AB249" s="386" t="s">
        <v>86</v>
      </c>
      <c r="AC249" s="378"/>
    </row>
    <row r="250" spans="1:29" s="211" customFormat="1" ht="28.35" customHeight="1" x14ac:dyDescent="0.3">
      <c r="A250" s="1326"/>
      <c r="B250" s="1326"/>
      <c r="C250" s="345" t="s">
        <v>85</v>
      </c>
      <c r="D250" s="1330"/>
      <c r="E250" s="345" t="s">
        <v>85</v>
      </c>
      <c r="F250" s="345" t="s">
        <v>87</v>
      </c>
      <c r="G250" s="345" t="s">
        <v>85</v>
      </c>
      <c r="H250" s="345" t="s">
        <v>87</v>
      </c>
      <c r="I250" s="345" t="s">
        <v>85</v>
      </c>
      <c r="J250" s="345" t="s">
        <v>87</v>
      </c>
      <c r="K250" s="345" t="s">
        <v>85</v>
      </c>
      <c r="L250" s="345" t="s">
        <v>87</v>
      </c>
      <c r="M250" s="345" t="s">
        <v>85</v>
      </c>
      <c r="N250" s="345" t="s">
        <v>87</v>
      </c>
      <c r="O250" s="345" t="s">
        <v>85</v>
      </c>
      <c r="P250" s="345" t="s">
        <v>87</v>
      </c>
      <c r="Q250" s="345" t="s">
        <v>85</v>
      </c>
      <c r="R250" s="345" t="s">
        <v>87</v>
      </c>
      <c r="S250" s="345" t="s">
        <v>85</v>
      </c>
      <c r="T250" s="345" t="s">
        <v>87</v>
      </c>
      <c r="U250" s="345" t="s">
        <v>85</v>
      </c>
      <c r="V250" s="345" t="s">
        <v>87</v>
      </c>
      <c r="W250" s="345" t="s">
        <v>85</v>
      </c>
      <c r="X250" s="345" t="s">
        <v>87</v>
      </c>
      <c r="Y250" s="345" t="s">
        <v>85</v>
      </c>
      <c r="Z250" s="345" t="s">
        <v>87</v>
      </c>
      <c r="AA250" s="345" t="s">
        <v>85</v>
      </c>
      <c r="AB250" s="345" t="s">
        <v>87</v>
      </c>
      <c r="AC250" s="378"/>
    </row>
    <row r="251" spans="1:29" s="211" customFormat="1" ht="28.35" customHeight="1" x14ac:dyDescent="0.3">
      <c r="A251" s="409" t="s">
        <v>1296</v>
      </c>
      <c r="B251" s="488"/>
      <c r="C251" s="764"/>
      <c r="D251" s="407">
        <f>D252+D257</f>
        <v>30000</v>
      </c>
      <c r="E251" s="387"/>
      <c r="F251" s="387"/>
      <c r="G251" s="387"/>
      <c r="H251" s="387"/>
      <c r="I251" s="387"/>
      <c r="J251" s="387"/>
      <c r="K251" s="387"/>
      <c r="L251" s="387"/>
      <c r="M251" s="387"/>
      <c r="N251" s="387"/>
      <c r="O251" s="341"/>
      <c r="P251" s="341">
        <f>P252+P257</f>
        <v>30000</v>
      </c>
      <c r="Q251" s="387"/>
      <c r="R251" s="387"/>
      <c r="S251" s="387"/>
      <c r="T251" s="387"/>
      <c r="U251" s="387"/>
      <c r="V251" s="387"/>
      <c r="W251" s="387"/>
      <c r="X251" s="387" t="s">
        <v>431</v>
      </c>
      <c r="Y251" s="387"/>
      <c r="Z251" s="387"/>
      <c r="AA251" s="387"/>
      <c r="AB251" s="387"/>
      <c r="AC251" s="378"/>
    </row>
    <row r="252" spans="1:29" s="211" customFormat="1" ht="28.35" customHeight="1" x14ac:dyDescent="0.3">
      <c r="A252" s="349" t="s">
        <v>1368</v>
      </c>
      <c r="B252" s="395"/>
      <c r="C252" s="396"/>
      <c r="D252" s="347">
        <f>D253</f>
        <v>30000</v>
      </c>
      <c r="E252" s="347"/>
      <c r="F252" s="347"/>
      <c r="G252" s="347"/>
      <c r="H252" s="347"/>
      <c r="I252" s="347"/>
      <c r="J252" s="347"/>
      <c r="K252" s="347"/>
      <c r="L252" s="347"/>
      <c r="M252" s="347"/>
      <c r="N252" s="347"/>
      <c r="O252" s="347"/>
      <c r="P252" s="347">
        <f>P253</f>
        <v>30000</v>
      </c>
      <c r="Q252" s="347"/>
      <c r="R252" s="347"/>
      <c r="S252" s="347"/>
      <c r="T252" s="347"/>
      <c r="U252" s="347"/>
      <c r="V252" s="347"/>
      <c r="W252" s="410"/>
      <c r="X252" s="347" t="s">
        <v>431</v>
      </c>
      <c r="Y252" s="347"/>
      <c r="Z252" s="347"/>
      <c r="AA252" s="347"/>
      <c r="AB252" s="347"/>
      <c r="AC252" s="378"/>
    </row>
    <row r="253" spans="1:29" s="211" customFormat="1" ht="28.35" customHeight="1" x14ac:dyDescent="0.3">
      <c r="A253" s="346" t="s">
        <v>1369</v>
      </c>
      <c r="B253" s="395" t="s">
        <v>431</v>
      </c>
      <c r="C253" s="396" t="s">
        <v>431</v>
      </c>
      <c r="D253" s="347">
        <f>D254+D255+D256</f>
        <v>30000</v>
      </c>
      <c r="E253" s="347"/>
      <c r="F253" s="347"/>
      <c r="G253" s="347"/>
      <c r="H253" s="347"/>
      <c r="I253" s="347"/>
      <c r="J253" s="347"/>
      <c r="K253" s="347"/>
      <c r="L253" s="347"/>
      <c r="M253" s="347"/>
      <c r="N253" s="347"/>
      <c r="O253" s="347" t="s">
        <v>431</v>
      </c>
      <c r="P253" s="347">
        <f>P254+P255+P256</f>
        <v>30000</v>
      </c>
      <c r="Q253" s="347"/>
      <c r="R253" s="347"/>
      <c r="S253" s="347"/>
      <c r="T253" s="347"/>
      <c r="U253" s="347"/>
      <c r="V253" s="347"/>
      <c r="W253" s="347" t="s">
        <v>431</v>
      </c>
      <c r="X253" s="347" t="s">
        <v>431</v>
      </c>
      <c r="Y253" s="347"/>
      <c r="Z253" s="347"/>
      <c r="AA253" s="347"/>
      <c r="AB253" s="347"/>
      <c r="AC253" s="378"/>
    </row>
    <row r="254" spans="1:29" s="211" customFormat="1" ht="28.35" customHeight="1" x14ac:dyDescent="0.3">
      <c r="A254" s="346" t="s">
        <v>1247</v>
      </c>
      <c r="B254" s="395" t="s">
        <v>2208</v>
      </c>
      <c r="C254" s="396">
        <v>1</v>
      </c>
      <c r="D254" s="347">
        <v>3600</v>
      </c>
      <c r="E254" s="347"/>
      <c r="F254" s="347"/>
      <c r="G254" s="347"/>
      <c r="H254" s="347"/>
      <c r="I254" s="347"/>
      <c r="J254" s="347"/>
      <c r="K254" s="347"/>
      <c r="L254" s="347"/>
      <c r="M254" s="347"/>
      <c r="N254" s="347"/>
      <c r="O254" s="347">
        <v>1</v>
      </c>
      <c r="P254" s="347">
        <v>3600</v>
      </c>
      <c r="Q254" s="347"/>
      <c r="R254" s="347"/>
      <c r="S254" s="347"/>
      <c r="T254" s="347"/>
      <c r="U254" s="347"/>
      <c r="V254" s="347"/>
      <c r="W254" s="347"/>
      <c r="X254" s="347" t="s">
        <v>431</v>
      </c>
      <c r="Y254" s="347"/>
      <c r="Z254" s="347"/>
      <c r="AA254" s="347"/>
      <c r="AB254" s="347"/>
      <c r="AC254" s="378"/>
    </row>
    <row r="255" spans="1:29" s="211" customFormat="1" ht="28.35" customHeight="1" x14ac:dyDescent="0.3">
      <c r="A255" s="346" t="s">
        <v>1370</v>
      </c>
      <c r="B255" s="395" t="s">
        <v>1249</v>
      </c>
      <c r="C255" s="396">
        <v>1</v>
      </c>
      <c r="D255" s="347">
        <v>10000</v>
      </c>
      <c r="E255" s="347"/>
      <c r="F255" s="347"/>
      <c r="G255" s="347"/>
      <c r="H255" s="347"/>
      <c r="I255" s="347"/>
      <c r="J255" s="347"/>
      <c r="K255" s="347"/>
      <c r="L255" s="347"/>
      <c r="M255" s="347"/>
      <c r="N255" s="347"/>
      <c r="O255" s="347">
        <v>1</v>
      </c>
      <c r="P255" s="347">
        <v>10000</v>
      </c>
      <c r="Q255" s="347"/>
      <c r="R255" s="347"/>
      <c r="S255" s="347"/>
      <c r="T255" s="347"/>
      <c r="U255" s="347"/>
      <c r="V255" s="347"/>
      <c r="W255" s="347"/>
      <c r="X255" s="347" t="s">
        <v>431</v>
      </c>
      <c r="Y255" s="347"/>
      <c r="Z255" s="347"/>
      <c r="AA255" s="347"/>
      <c r="AB255" s="347"/>
      <c r="AC255" s="378"/>
    </row>
    <row r="256" spans="1:29" s="211" customFormat="1" ht="28.35" customHeight="1" x14ac:dyDescent="0.3">
      <c r="A256" s="346" t="s">
        <v>1297</v>
      </c>
      <c r="B256" s="395" t="s">
        <v>1249</v>
      </c>
      <c r="C256" s="396">
        <v>1</v>
      </c>
      <c r="D256" s="347">
        <v>16400</v>
      </c>
      <c r="E256" s="347"/>
      <c r="F256" s="347"/>
      <c r="G256" s="347"/>
      <c r="H256" s="347"/>
      <c r="I256" s="347"/>
      <c r="J256" s="347"/>
      <c r="K256" s="347"/>
      <c r="L256" s="347"/>
      <c r="M256" s="347"/>
      <c r="N256" s="347"/>
      <c r="O256" s="347">
        <v>1</v>
      </c>
      <c r="P256" s="347">
        <v>16400</v>
      </c>
      <c r="Q256" s="347"/>
      <c r="R256" s="347"/>
      <c r="S256" s="347"/>
      <c r="T256" s="347"/>
      <c r="U256" s="347"/>
      <c r="V256" s="347"/>
      <c r="W256" s="347"/>
      <c r="X256" s="347" t="s">
        <v>42</v>
      </c>
      <c r="Y256" s="347"/>
      <c r="Z256" s="347"/>
      <c r="AA256" s="347"/>
      <c r="AB256" s="347"/>
      <c r="AC256" s="378"/>
    </row>
    <row r="257" spans="1:29" s="211" customFormat="1" ht="28.35" customHeight="1" x14ac:dyDescent="0.3">
      <c r="A257" s="349"/>
      <c r="B257" s="395"/>
      <c r="C257" s="396"/>
      <c r="D257" s="347"/>
      <c r="E257" s="347"/>
      <c r="F257" s="347"/>
      <c r="G257" s="347"/>
      <c r="H257" s="347"/>
      <c r="I257" s="347"/>
      <c r="J257" s="347"/>
      <c r="K257" s="347"/>
      <c r="L257" s="347"/>
      <c r="M257" s="347"/>
      <c r="N257" s="347"/>
      <c r="O257" s="347"/>
      <c r="P257" s="347"/>
      <c r="Q257" s="347"/>
      <c r="R257" s="347"/>
      <c r="S257" s="347"/>
      <c r="T257" s="347"/>
      <c r="U257" s="347" t="s">
        <v>431</v>
      </c>
      <c r="V257" s="347"/>
      <c r="W257" s="347"/>
      <c r="X257" s="347"/>
      <c r="Y257" s="347"/>
      <c r="Z257" s="347"/>
      <c r="AA257" s="347"/>
      <c r="AB257" s="347"/>
      <c r="AC257" s="378"/>
    </row>
    <row r="258" spans="1:29" ht="28.35" customHeight="1" x14ac:dyDescent="0.3">
      <c r="A258" s="349"/>
      <c r="B258" s="395"/>
      <c r="C258" s="396"/>
      <c r="D258" s="347"/>
      <c r="E258" s="347"/>
      <c r="F258" s="347"/>
      <c r="G258" s="347"/>
      <c r="H258" s="347"/>
      <c r="I258" s="347"/>
      <c r="J258" s="347"/>
      <c r="K258" s="347"/>
      <c r="L258" s="347"/>
      <c r="M258" s="347"/>
      <c r="N258" s="347"/>
      <c r="O258" s="347"/>
      <c r="P258" s="347"/>
      <c r="Q258" s="347"/>
      <c r="R258" s="347"/>
      <c r="S258" s="347"/>
      <c r="T258" s="347"/>
      <c r="U258" s="347"/>
      <c r="V258" s="347"/>
      <c r="W258" s="347"/>
      <c r="X258" s="347"/>
      <c r="Y258" s="347"/>
      <c r="Z258" s="347"/>
      <c r="AA258" s="347"/>
      <c r="AB258" s="347"/>
      <c r="AC258" s="378"/>
    </row>
    <row r="259" spans="1:29" ht="28.35" customHeight="1" x14ac:dyDescent="0.3">
      <c r="A259" s="346"/>
      <c r="B259" s="395"/>
      <c r="C259" s="396"/>
      <c r="D259" s="347"/>
      <c r="E259" s="347"/>
      <c r="F259" s="347"/>
      <c r="G259" s="347"/>
      <c r="H259" s="347"/>
      <c r="I259" s="347"/>
      <c r="J259" s="347"/>
      <c r="K259" s="347"/>
      <c r="L259" s="347"/>
      <c r="M259" s="347"/>
      <c r="N259" s="347"/>
      <c r="O259" s="347"/>
      <c r="P259" s="347"/>
      <c r="Q259" s="347"/>
      <c r="R259" s="347"/>
      <c r="S259" s="347"/>
      <c r="T259" s="347"/>
      <c r="U259" s="347"/>
      <c r="V259" s="347"/>
      <c r="W259" s="347"/>
      <c r="X259" s="347"/>
      <c r="Y259" s="347"/>
      <c r="Z259" s="347"/>
      <c r="AA259" s="347"/>
      <c r="AB259" s="347"/>
      <c r="AC259" s="378"/>
    </row>
    <row r="260" spans="1:29" ht="28.35" customHeight="1" x14ac:dyDescent="0.3">
      <c r="A260" s="346"/>
      <c r="B260" s="395"/>
      <c r="C260" s="396"/>
      <c r="D260" s="347"/>
      <c r="E260" s="347"/>
      <c r="F260" s="347"/>
      <c r="G260" s="347"/>
      <c r="H260" s="347"/>
      <c r="I260" s="347"/>
      <c r="J260" s="347"/>
      <c r="K260" s="347"/>
      <c r="L260" s="347"/>
      <c r="M260" s="347"/>
      <c r="N260" s="347"/>
      <c r="O260" s="347"/>
      <c r="P260" s="347"/>
      <c r="Q260" s="347"/>
      <c r="R260" s="347"/>
      <c r="S260" s="347"/>
      <c r="T260" s="347"/>
      <c r="U260" s="347"/>
      <c r="V260" s="347"/>
      <c r="W260" s="347"/>
      <c r="X260" s="347"/>
      <c r="Y260" s="347"/>
      <c r="Z260" s="347"/>
      <c r="AA260" s="347"/>
      <c r="AB260" s="347"/>
      <c r="AC260" s="378"/>
    </row>
    <row r="261" spans="1:29" ht="28.35" customHeight="1" x14ac:dyDescent="0.3">
      <c r="A261" s="346"/>
      <c r="B261" s="395"/>
      <c r="C261" s="396"/>
      <c r="D261" s="347"/>
      <c r="E261" s="347"/>
      <c r="F261" s="347"/>
      <c r="G261" s="347"/>
      <c r="H261" s="347"/>
      <c r="I261" s="347"/>
      <c r="J261" s="347"/>
      <c r="K261" s="347"/>
      <c r="L261" s="347"/>
      <c r="M261" s="347"/>
      <c r="N261" s="347"/>
      <c r="O261" s="347"/>
      <c r="P261" s="347"/>
      <c r="Q261" s="347"/>
      <c r="R261" s="347"/>
      <c r="S261" s="347"/>
      <c r="T261" s="347"/>
      <c r="U261" s="347"/>
      <c r="V261" s="347"/>
      <c r="W261" s="347"/>
      <c r="X261" s="347"/>
      <c r="Y261" s="347"/>
      <c r="Z261" s="347"/>
      <c r="AA261" s="347"/>
      <c r="AB261" s="347"/>
      <c r="AC261" s="378"/>
    </row>
    <row r="262" spans="1:29" ht="28.35" customHeight="1" x14ac:dyDescent="0.3">
      <c r="A262" s="346"/>
      <c r="B262" s="395"/>
      <c r="C262" s="396"/>
      <c r="D262" s="347"/>
      <c r="E262" s="347"/>
      <c r="F262" s="347"/>
      <c r="G262" s="347"/>
      <c r="H262" s="347"/>
      <c r="I262" s="347"/>
      <c r="J262" s="347"/>
      <c r="K262" s="347"/>
      <c r="L262" s="347"/>
      <c r="M262" s="347"/>
      <c r="N262" s="347"/>
      <c r="O262" s="347"/>
      <c r="P262" s="347"/>
      <c r="Q262" s="347"/>
      <c r="R262" s="347"/>
      <c r="S262" s="347"/>
      <c r="T262" s="347"/>
      <c r="U262" s="347"/>
      <c r="V262" s="347"/>
      <c r="W262" s="347"/>
      <c r="X262" s="347"/>
      <c r="Y262" s="347"/>
      <c r="Z262" s="347"/>
      <c r="AA262" s="347"/>
      <c r="AB262" s="347"/>
      <c r="AC262" s="378"/>
    </row>
    <row r="263" spans="1:29" ht="28.35" customHeight="1" x14ac:dyDescent="0.3">
      <c r="A263" s="346"/>
      <c r="B263" s="395"/>
      <c r="C263" s="396"/>
      <c r="D263" s="347"/>
      <c r="E263" s="347"/>
      <c r="F263" s="347"/>
      <c r="G263" s="347"/>
      <c r="H263" s="347"/>
      <c r="I263" s="347"/>
      <c r="J263" s="347"/>
      <c r="K263" s="347"/>
      <c r="L263" s="347"/>
      <c r="M263" s="347"/>
      <c r="N263" s="347"/>
      <c r="O263" s="347"/>
      <c r="P263" s="347"/>
      <c r="Q263" s="347"/>
      <c r="R263" s="347"/>
      <c r="S263" s="347"/>
      <c r="T263" s="347"/>
      <c r="U263" s="347"/>
      <c r="V263" s="347"/>
      <c r="W263" s="347"/>
      <c r="X263" s="347"/>
      <c r="Y263" s="347"/>
      <c r="Z263" s="347"/>
      <c r="AA263" s="347"/>
      <c r="AB263" s="347"/>
      <c r="AC263" s="378"/>
    </row>
    <row r="264" spans="1:29" ht="28.35" customHeight="1" x14ac:dyDescent="0.3">
      <c r="A264" s="411"/>
      <c r="B264" s="493"/>
      <c r="C264" s="767"/>
      <c r="D264" s="412"/>
      <c r="E264" s="412"/>
      <c r="F264" s="412"/>
      <c r="G264" s="412"/>
      <c r="H264" s="412"/>
      <c r="I264" s="412"/>
      <c r="J264" s="412"/>
      <c r="K264" s="412"/>
      <c r="L264" s="412"/>
      <c r="M264" s="412"/>
      <c r="N264" s="412"/>
      <c r="O264" s="412"/>
      <c r="P264" s="412"/>
      <c r="Q264" s="412"/>
      <c r="R264" s="412"/>
      <c r="S264" s="412"/>
      <c r="T264" s="412"/>
      <c r="U264" s="412"/>
      <c r="V264" s="412"/>
      <c r="W264" s="412"/>
      <c r="X264" s="412"/>
      <c r="Y264" s="412"/>
      <c r="Z264" s="412"/>
      <c r="AA264" s="412"/>
      <c r="AB264" s="412"/>
      <c r="AC264" s="378"/>
    </row>
    <row r="265" spans="1:29" ht="28.35" customHeight="1" thickBot="1" x14ac:dyDescent="0.35">
      <c r="A265" s="390" t="s">
        <v>6</v>
      </c>
      <c r="B265" s="491"/>
      <c r="C265" s="765"/>
      <c r="D265" s="391">
        <f>D251</f>
        <v>30000</v>
      </c>
      <c r="E265" s="391"/>
      <c r="F265" s="391"/>
      <c r="G265" s="391"/>
      <c r="H265" s="391"/>
      <c r="I265" s="391"/>
      <c r="J265" s="391"/>
      <c r="K265" s="391"/>
      <c r="L265" s="391"/>
      <c r="M265" s="391"/>
      <c r="N265" s="391"/>
      <c r="O265" s="391"/>
      <c r="P265" s="413">
        <v>30000</v>
      </c>
      <c r="Q265" s="391"/>
      <c r="R265" s="391"/>
      <c r="S265" s="391"/>
      <c r="T265" s="391"/>
      <c r="U265" s="391"/>
      <c r="V265" s="391"/>
      <c r="W265" s="391"/>
      <c r="X265" s="391" t="str">
        <f>X251</f>
        <v xml:space="preserve"> </v>
      </c>
      <c r="Y265" s="391"/>
      <c r="Z265" s="391"/>
      <c r="AA265" s="391"/>
      <c r="AB265" s="391"/>
      <c r="AC265" s="378"/>
    </row>
    <row r="266" spans="1:29" ht="28.35" customHeight="1" thickTop="1" x14ac:dyDescent="0.3">
      <c r="A266" s="392"/>
      <c r="B266" s="492"/>
      <c r="C266" s="766"/>
      <c r="D266" s="393"/>
      <c r="E266" s="393"/>
      <c r="F266" s="393"/>
      <c r="G266" s="393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  <c r="T266" s="393"/>
      <c r="U266" s="393"/>
      <c r="V266" s="393"/>
      <c r="W266" s="393"/>
      <c r="X266" s="393"/>
      <c r="Y266" s="393"/>
      <c r="Z266" s="393"/>
      <c r="AA266" s="393"/>
      <c r="AB266" s="393"/>
      <c r="AC266" s="378"/>
    </row>
    <row r="267" spans="1:29" ht="28.35" customHeight="1" x14ac:dyDescent="0.3">
      <c r="A267" s="392"/>
      <c r="B267" s="492"/>
      <c r="C267" s="766"/>
      <c r="D267" s="393"/>
      <c r="E267" s="393"/>
      <c r="F267" s="393"/>
      <c r="G267" s="393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  <c r="T267" s="393"/>
      <c r="U267" s="393"/>
      <c r="V267" s="393"/>
      <c r="W267" s="393"/>
      <c r="X267" s="393"/>
      <c r="Y267" s="393"/>
      <c r="Z267" s="393"/>
      <c r="AA267" s="393"/>
      <c r="AB267" s="393"/>
      <c r="AC267" s="378"/>
    </row>
    <row r="268" spans="1:29" ht="28.35" customHeight="1" x14ac:dyDescent="0.3">
      <c r="A268" s="392"/>
      <c r="B268" s="492"/>
      <c r="C268" s="766"/>
      <c r="D268" s="393"/>
      <c r="E268" s="393"/>
      <c r="F268" s="393"/>
      <c r="G268" s="393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  <c r="T268" s="393"/>
      <c r="U268" s="393"/>
      <c r="V268" s="393"/>
      <c r="W268" s="393"/>
      <c r="X268" s="393"/>
      <c r="Y268" s="393"/>
      <c r="Z268" s="393"/>
      <c r="AA268" s="393"/>
      <c r="AB268" s="393"/>
      <c r="AC268" s="378"/>
    </row>
    <row r="269" spans="1:29" ht="28.35" customHeight="1" x14ac:dyDescent="0.3">
      <c r="A269" s="392"/>
      <c r="B269" s="492"/>
      <c r="C269" s="766"/>
      <c r="D269" s="393"/>
      <c r="E269" s="393"/>
      <c r="F269" s="393"/>
      <c r="G269" s="393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  <c r="T269" s="393"/>
      <c r="U269" s="393"/>
      <c r="V269" s="393"/>
      <c r="W269" s="393"/>
      <c r="X269" s="393"/>
      <c r="Y269" s="393"/>
      <c r="Z269" s="393"/>
      <c r="AA269" s="393"/>
      <c r="AB269" s="393"/>
      <c r="AC269" s="378"/>
    </row>
    <row r="270" spans="1:29" ht="28.35" customHeight="1" x14ac:dyDescent="0.3">
      <c r="A270" s="392"/>
      <c r="B270" s="492"/>
      <c r="C270" s="766"/>
      <c r="D270" s="393"/>
      <c r="E270" s="393"/>
      <c r="F270" s="393"/>
      <c r="G270" s="393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  <c r="T270" s="393"/>
      <c r="U270" s="393"/>
      <c r="V270" s="393"/>
      <c r="W270" s="393"/>
      <c r="X270" s="393"/>
      <c r="Y270" s="393"/>
      <c r="Z270" s="393"/>
      <c r="AA270" s="393"/>
      <c r="AB270" s="393"/>
      <c r="AC270" s="378"/>
    </row>
    <row r="271" spans="1:29" ht="28.35" customHeight="1" x14ac:dyDescent="0.3">
      <c r="A271" s="392"/>
      <c r="B271" s="492"/>
      <c r="C271" s="766"/>
      <c r="D271" s="393"/>
      <c r="E271" s="393"/>
      <c r="F271" s="393"/>
      <c r="G271" s="393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  <c r="T271" s="393"/>
      <c r="U271" s="393"/>
      <c r="V271" s="393"/>
      <c r="W271" s="393"/>
      <c r="X271" s="393"/>
      <c r="Y271" s="393"/>
      <c r="Z271" s="393"/>
      <c r="AA271" s="378" t="s">
        <v>126</v>
      </c>
      <c r="AB271" s="393"/>
      <c r="AC271" s="378"/>
    </row>
    <row r="272" spans="1:29" s="12" customFormat="1" ht="28.35" customHeight="1" x14ac:dyDescent="0.35">
      <c r="A272" s="379" t="s">
        <v>414</v>
      </c>
      <c r="B272" s="486"/>
      <c r="C272" s="763"/>
      <c r="D272" s="380"/>
      <c r="E272" s="380"/>
      <c r="F272" s="380"/>
      <c r="G272" s="380"/>
      <c r="H272" s="380"/>
      <c r="I272" s="380"/>
      <c r="J272" s="380"/>
      <c r="K272" s="380"/>
      <c r="L272" s="380"/>
      <c r="M272" s="380"/>
      <c r="N272" s="380"/>
      <c r="O272" s="380"/>
      <c r="P272" s="380"/>
      <c r="Q272" s="380"/>
      <c r="R272" s="380"/>
      <c r="S272" s="380"/>
      <c r="T272" s="380"/>
      <c r="U272" s="380"/>
      <c r="V272" s="380"/>
      <c r="W272" s="380"/>
      <c r="X272" s="380"/>
      <c r="Y272" s="380"/>
      <c r="Z272" s="380"/>
      <c r="AA272" s="380"/>
      <c r="AB272" s="380"/>
      <c r="AC272" s="385"/>
    </row>
    <row r="273" spans="1:29" s="12" customFormat="1" ht="28.35" customHeight="1" x14ac:dyDescent="0.35">
      <c r="A273" s="379" t="s">
        <v>428</v>
      </c>
      <c r="B273" s="486"/>
      <c r="C273" s="763"/>
      <c r="D273" s="380"/>
      <c r="E273" s="380"/>
      <c r="F273" s="380"/>
      <c r="G273" s="380"/>
      <c r="H273" s="380"/>
      <c r="I273" s="380"/>
      <c r="J273" s="380"/>
      <c r="K273" s="380"/>
      <c r="L273" s="380"/>
      <c r="M273" s="380"/>
      <c r="N273" s="380"/>
      <c r="O273" s="380"/>
      <c r="P273" s="380"/>
      <c r="Q273" s="380"/>
      <c r="R273" s="380"/>
      <c r="S273" s="380"/>
      <c r="T273" s="380"/>
      <c r="U273" s="380"/>
      <c r="V273" s="380"/>
      <c r="W273" s="380"/>
      <c r="X273" s="380"/>
      <c r="Y273" s="380"/>
      <c r="Z273" s="380"/>
      <c r="AA273" s="380"/>
      <c r="AB273" s="380"/>
      <c r="AC273" s="385"/>
    </row>
    <row r="274" spans="1:29" ht="28.35" customHeight="1" x14ac:dyDescent="0.35">
      <c r="A274" s="379" t="s">
        <v>454</v>
      </c>
      <c r="B274" s="486"/>
      <c r="C274" s="763"/>
      <c r="D274" s="380"/>
      <c r="E274" s="380"/>
      <c r="F274" s="380"/>
      <c r="G274" s="380"/>
      <c r="H274" s="380"/>
      <c r="I274" s="380"/>
      <c r="J274" s="381" t="s">
        <v>1284</v>
      </c>
      <c r="K274" s="380"/>
      <c r="L274" s="380"/>
      <c r="M274" s="380"/>
      <c r="N274" s="380"/>
      <c r="O274" s="380"/>
      <c r="P274" s="380"/>
      <c r="Q274" s="380"/>
      <c r="R274" s="380"/>
      <c r="S274" s="380"/>
      <c r="T274" s="380"/>
      <c r="U274" s="380"/>
      <c r="V274" s="380"/>
      <c r="W274" s="380"/>
      <c r="X274" s="380"/>
      <c r="Y274" s="380"/>
      <c r="Z274" s="380"/>
      <c r="AA274" s="380"/>
      <c r="AB274" s="380"/>
      <c r="AC274" s="378"/>
    </row>
    <row r="275" spans="1:29" ht="28.35" customHeight="1" x14ac:dyDescent="0.35">
      <c r="A275" s="379" t="s">
        <v>1581</v>
      </c>
      <c r="B275" s="486"/>
      <c r="C275" s="763"/>
      <c r="D275" s="380"/>
      <c r="E275" s="380"/>
      <c r="F275" s="380"/>
      <c r="G275" s="380"/>
      <c r="H275" s="380"/>
      <c r="I275" s="380"/>
      <c r="J275" s="380"/>
      <c r="K275" s="380"/>
      <c r="L275" s="380"/>
      <c r="M275" s="380"/>
      <c r="N275" s="380"/>
      <c r="O275" s="380"/>
      <c r="P275" s="380"/>
      <c r="Q275" s="380"/>
      <c r="R275" s="380"/>
      <c r="S275" s="380"/>
      <c r="T275" s="380"/>
      <c r="U275" s="380"/>
      <c r="V275" s="380"/>
      <c r="W275" s="380"/>
      <c r="X275" s="380"/>
      <c r="Y275" s="380"/>
      <c r="Z275" s="380"/>
      <c r="AA275" s="380"/>
      <c r="AB275" s="380"/>
      <c r="AC275" s="378"/>
    </row>
    <row r="276" spans="1:29" ht="28.35" customHeight="1" x14ac:dyDescent="0.3">
      <c r="A276" s="1318" t="s">
        <v>1541</v>
      </c>
      <c r="B276" s="1318"/>
      <c r="C276" s="1318"/>
      <c r="D276" s="1318"/>
      <c r="E276" s="1318"/>
      <c r="F276" s="1318"/>
      <c r="G276" s="1318"/>
      <c r="H276" s="1318"/>
      <c r="I276" s="1318"/>
      <c r="J276" s="1318"/>
      <c r="K276" s="1318"/>
      <c r="L276" s="1318"/>
      <c r="M276" s="1318"/>
      <c r="N276" s="1318"/>
      <c r="O276" s="1318"/>
      <c r="P276" s="1318"/>
      <c r="Q276" s="1318"/>
      <c r="R276" s="1318"/>
      <c r="S276" s="1318"/>
      <c r="T276" s="1318"/>
      <c r="U276" s="1318"/>
      <c r="V276" s="1318"/>
      <c r="W276" s="1318"/>
      <c r="X276" s="1318"/>
      <c r="Y276" s="1318"/>
      <c r="Z276" s="1318"/>
      <c r="AA276" s="1318"/>
      <c r="AB276" s="1318"/>
      <c r="AC276" s="378"/>
    </row>
    <row r="277" spans="1:29" ht="28.35" customHeight="1" x14ac:dyDescent="0.3">
      <c r="A277" s="1318" t="s">
        <v>1542</v>
      </c>
      <c r="B277" s="1318"/>
      <c r="C277" s="1318"/>
      <c r="D277" s="1318"/>
      <c r="E277" s="1318"/>
      <c r="F277" s="1318"/>
      <c r="G277" s="1318"/>
      <c r="H277" s="1318"/>
      <c r="I277" s="1318"/>
      <c r="J277" s="1318"/>
      <c r="K277" s="1318"/>
      <c r="L277" s="1318"/>
      <c r="M277" s="1318"/>
      <c r="N277" s="1318"/>
      <c r="O277" s="1318"/>
      <c r="P277" s="1318"/>
      <c r="Q277" s="1318"/>
      <c r="R277" s="1318"/>
      <c r="S277" s="1318"/>
      <c r="T277" s="1318"/>
      <c r="U277" s="1318"/>
      <c r="V277" s="1318"/>
      <c r="W277" s="1318"/>
      <c r="X277" s="1318"/>
      <c r="Y277" s="414"/>
      <c r="Z277" s="414"/>
      <c r="AA277" s="414"/>
      <c r="AB277" s="414"/>
      <c r="AC277" s="378"/>
    </row>
    <row r="278" spans="1:29" ht="28.35" customHeight="1" x14ac:dyDescent="0.35">
      <c r="A278" s="382" t="s">
        <v>1543</v>
      </c>
      <c r="B278" s="494"/>
      <c r="C278" s="416"/>
      <c r="D278" s="417"/>
      <c r="E278" s="416"/>
      <c r="F278" s="415"/>
      <c r="G278" s="415"/>
      <c r="H278" s="416"/>
      <c r="I278" s="418"/>
      <c r="J278" s="418"/>
      <c r="K278" s="416"/>
      <c r="L278" s="417"/>
      <c r="M278" s="415"/>
      <c r="N278" s="418"/>
      <c r="O278" s="416"/>
      <c r="P278" s="418"/>
      <c r="Q278" s="416"/>
      <c r="R278" s="415"/>
      <c r="S278" s="415"/>
      <c r="T278" s="418"/>
      <c r="U278" s="416"/>
      <c r="V278" s="418"/>
      <c r="W278" s="416"/>
      <c r="X278" s="417"/>
      <c r="Y278" s="415"/>
      <c r="Z278" s="419"/>
      <c r="AA278" s="416"/>
      <c r="AB278" s="416"/>
      <c r="AC278" s="378"/>
    </row>
    <row r="279" spans="1:29" ht="28.35" customHeight="1" x14ac:dyDescent="0.35">
      <c r="A279" s="382" t="s">
        <v>1544</v>
      </c>
      <c r="B279" s="494"/>
      <c r="C279" s="416"/>
      <c r="D279" s="417"/>
      <c r="E279" s="416"/>
      <c r="F279" s="415"/>
      <c r="G279" s="415"/>
      <c r="H279" s="416"/>
      <c r="I279" s="418"/>
      <c r="J279" s="418"/>
      <c r="K279" s="416"/>
      <c r="L279" s="417"/>
      <c r="M279" s="415"/>
      <c r="N279" s="418"/>
      <c r="O279" s="416"/>
      <c r="P279" s="418"/>
      <c r="Q279" s="416"/>
      <c r="R279" s="415"/>
      <c r="S279" s="415"/>
      <c r="T279" s="418"/>
      <c r="U279" s="416"/>
      <c r="V279" s="418"/>
      <c r="W279" s="416"/>
      <c r="X279" s="417"/>
      <c r="Y279" s="415"/>
      <c r="Z279" s="419"/>
      <c r="AA279" s="416"/>
      <c r="AB279" s="416"/>
      <c r="AC279" s="378"/>
    </row>
    <row r="280" spans="1:29" ht="28.35" customHeight="1" x14ac:dyDescent="0.35">
      <c r="A280" s="382" t="s">
        <v>1545</v>
      </c>
      <c r="B280" s="494"/>
      <c r="C280" s="416"/>
      <c r="D280" s="417"/>
      <c r="E280" s="416"/>
      <c r="F280" s="415"/>
      <c r="G280" s="415"/>
      <c r="H280" s="416"/>
      <c r="I280" s="418"/>
      <c r="J280" s="418"/>
      <c r="K280" s="416"/>
      <c r="L280" s="417"/>
      <c r="M280" s="415"/>
      <c r="N280" s="418"/>
      <c r="O280" s="416"/>
      <c r="P280" s="418"/>
      <c r="Q280" s="416"/>
      <c r="R280" s="415"/>
      <c r="S280" s="415"/>
      <c r="T280" s="418"/>
      <c r="U280" s="416"/>
      <c r="V280" s="418"/>
      <c r="W280" s="416"/>
      <c r="X280" s="417"/>
      <c r="Y280" s="415"/>
      <c r="Z280" s="419"/>
      <c r="AA280" s="416"/>
      <c r="AB280" s="416"/>
      <c r="AC280" s="378"/>
    </row>
    <row r="281" spans="1:29" ht="28.35" customHeight="1" x14ac:dyDescent="0.35">
      <c r="A281" s="382" t="s">
        <v>1784</v>
      </c>
      <c r="B281" s="494"/>
      <c r="C281" s="416"/>
      <c r="D281" s="417"/>
      <c r="E281" s="416"/>
      <c r="F281" s="415"/>
      <c r="G281" s="415"/>
      <c r="H281" s="416"/>
      <c r="I281" s="418"/>
      <c r="J281" s="418"/>
      <c r="K281" s="416"/>
      <c r="L281" s="417"/>
      <c r="M281" s="415"/>
      <c r="N281" s="418"/>
      <c r="O281" s="416"/>
      <c r="P281" s="418"/>
      <c r="Q281" s="416"/>
      <c r="R281" s="415"/>
      <c r="S281" s="415"/>
      <c r="T281" s="418"/>
      <c r="U281" s="416"/>
      <c r="V281" s="418"/>
      <c r="W281" s="416"/>
      <c r="X281" s="417"/>
      <c r="Y281" s="415"/>
      <c r="Z281" s="419"/>
      <c r="AA281" s="416"/>
      <c r="AB281" s="416"/>
      <c r="AC281" s="378"/>
    </row>
    <row r="282" spans="1:29" ht="28.35" customHeight="1" x14ac:dyDescent="0.35">
      <c r="A282" s="382" t="s">
        <v>1814</v>
      </c>
      <c r="B282" s="487"/>
      <c r="C282" s="384"/>
      <c r="D282" s="383"/>
      <c r="E282" s="384"/>
      <c r="F282" s="383"/>
      <c r="G282" s="383"/>
      <c r="H282" s="384"/>
      <c r="I282" s="384"/>
      <c r="J282" s="384"/>
      <c r="K282" s="384"/>
      <c r="L282" s="383"/>
      <c r="M282" s="383"/>
      <c r="N282" s="384"/>
      <c r="O282" s="384"/>
      <c r="P282" s="384"/>
      <c r="Q282" s="384"/>
      <c r="R282" s="383"/>
      <c r="S282" s="383"/>
      <c r="T282" s="384"/>
      <c r="U282" s="384"/>
      <c r="V282" s="384"/>
      <c r="W282" s="384"/>
      <c r="X282" s="383"/>
      <c r="Y282" s="383"/>
      <c r="Z282" s="385"/>
      <c r="AA282" s="384"/>
      <c r="AB282" s="384"/>
      <c r="AC282" s="378"/>
    </row>
    <row r="283" spans="1:29" ht="28.35" customHeight="1" x14ac:dyDescent="0.35">
      <c r="A283" s="383" t="s">
        <v>1815</v>
      </c>
      <c r="B283" s="487"/>
      <c r="C283" s="384"/>
      <c r="D283" s="383"/>
      <c r="E283" s="384"/>
      <c r="F283" s="383"/>
      <c r="G283" s="383"/>
      <c r="H283" s="385"/>
      <c r="I283" s="385"/>
      <c r="J283" s="385"/>
      <c r="K283" s="384"/>
      <c r="L283" s="383"/>
      <c r="M283" s="383"/>
      <c r="N283" s="385"/>
      <c r="O283" s="385"/>
      <c r="P283" s="385"/>
      <c r="Q283" s="384"/>
      <c r="R283" s="383"/>
      <c r="S283" s="383"/>
      <c r="T283" s="385"/>
      <c r="U283" s="385"/>
      <c r="V283" s="385"/>
      <c r="W283" s="384"/>
      <c r="X283" s="383"/>
      <c r="Y283" s="383"/>
      <c r="Z283" s="385"/>
      <c r="AA283" s="1323" t="s">
        <v>89</v>
      </c>
      <c r="AB283" s="1323"/>
      <c r="AC283" s="378"/>
    </row>
    <row r="284" spans="1:29" ht="28.35" customHeight="1" x14ac:dyDescent="0.3">
      <c r="A284" s="1324" t="s">
        <v>81</v>
      </c>
      <c r="B284" s="1324" t="s">
        <v>7</v>
      </c>
      <c r="C284" s="1322" t="s">
        <v>16</v>
      </c>
      <c r="D284" s="1320"/>
      <c r="E284" s="1322" t="s">
        <v>104</v>
      </c>
      <c r="F284" s="1322"/>
      <c r="G284" s="1322"/>
      <c r="H284" s="1322"/>
      <c r="I284" s="1322"/>
      <c r="J284" s="1322"/>
      <c r="K284" s="1322" t="s">
        <v>68</v>
      </c>
      <c r="L284" s="1322"/>
      <c r="M284" s="1322"/>
      <c r="N284" s="1322"/>
      <c r="O284" s="1322"/>
      <c r="P284" s="1322"/>
      <c r="Q284" s="1322" t="s">
        <v>92</v>
      </c>
      <c r="R284" s="1322"/>
      <c r="S284" s="1322"/>
      <c r="T284" s="1322"/>
      <c r="U284" s="1322"/>
      <c r="V284" s="1322"/>
      <c r="W284" s="1322" t="s">
        <v>93</v>
      </c>
      <c r="X284" s="1322"/>
      <c r="Y284" s="1322"/>
      <c r="Z284" s="1322"/>
      <c r="AA284" s="1322"/>
      <c r="AB284" s="1322"/>
      <c r="AC284" s="378"/>
    </row>
    <row r="285" spans="1:29" ht="28.35" customHeight="1" x14ac:dyDescent="0.3">
      <c r="A285" s="1325"/>
      <c r="B285" s="1325"/>
      <c r="C285" s="386"/>
      <c r="D285" s="1328" t="s">
        <v>17</v>
      </c>
      <c r="E285" s="1322" t="s">
        <v>105</v>
      </c>
      <c r="F285" s="1322"/>
      <c r="G285" s="1322" t="s">
        <v>106</v>
      </c>
      <c r="H285" s="1322"/>
      <c r="I285" s="1322" t="s">
        <v>107</v>
      </c>
      <c r="J285" s="1322"/>
      <c r="K285" s="1322" t="s">
        <v>88</v>
      </c>
      <c r="L285" s="1322"/>
      <c r="M285" s="1322" t="s">
        <v>94</v>
      </c>
      <c r="N285" s="1322"/>
      <c r="O285" s="1322" t="s">
        <v>95</v>
      </c>
      <c r="P285" s="1322"/>
      <c r="Q285" s="1322" t="s">
        <v>96</v>
      </c>
      <c r="R285" s="1322"/>
      <c r="S285" s="1322" t="s">
        <v>97</v>
      </c>
      <c r="T285" s="1322"/>
      <c r="U285" s="1322" t="s">
        <v>98</v>
      </c>
      <c r="V285" s="1322"/>
      <c r="W285" s="1322" t="s">
        <v>99</v>
      </c>
      <c r="X285" s="1322"/>
      <c r="Y285" s="1322" t="s">
        <v>100</v>
      </c>
      <c r="Z285" s="1322"/>
      <c r="AA285" s="1322" t="s">
        <v>101</v>
      </c>
      <c r="AB285" s="1322"/>
      <c r="AC285" s="378"/>
    </row>
    <row r="286" spans="1:29" ht="28.35" customHeight="1" x14ac:dyDescent="0.3">
      <c r="A286" s="1325"/>
      <c r="B286" s="1325"/>
      <c r="C286" s="344" t="s">
        <v>84</v>
      </c>
      <c r="D286" s="1329"/>
      <c r="E286" s="386" t="s">
        <v>84</v>
      </c>
      <c r="F286" s="386" t="s">
        <v>86</v>
      </c>
      <c r="G286" s="386" t="s">
        <v>84</v>
      </c>
      <c r="H286" s="386" t="s">
        <v>86</v>
      </c>
      <c r="I286" s="386" t="s">
        <v>84</v>
      </c>
      <c r="J286" s="386" t="s">
        <v>86</v>
      </c>
      <c r="K286" s="386" t="s">
        <v>84</v>
      </c>
      <c r="L286" s="386" t="s">
        <v>86</v>
      </c>
      <c r="M286" s="386" t="s">
        <v>84</v>
      </c>
      <c r="N286" s="386" t="s">
        <v>86</v>
      </c>
      <c r="O286" s="386" t="s">
        <v>84</v>
      </c>
      <c r="P286" s="386" t="s">
        <v>86</v>
      </c>
      <c r="Q286" s="386" t="s">
        <v>84</v>
      </c>
      <c r="R286" s="386" t="s">
        <v>86</v>
      </c>
      <c r="S286" s="386" t="s">
        <v>84</v>
      </c>
      <c r="T286" s="386" t="s">
        <v>86</v>
      </c>
      <c r="U286" s="386" t="s">
        <v>84</v>
      </c>
      <c r="V286" s="386" t="s">
        <v>86</v>
      </c>
      <c r="W286" s="386" t="s">
        <v>84</v>
      </c>
      <c r="X286" s="386" t="s">
        <v>86</v>
      </c>
      <c r="Y286" s="386" t="s">
        <v>84</v>
      </c>
      <c r="Z286" s="386" t="s">
        <v>86</v>
      </c>
      <c r="AA286" s="386" t="s">
        <v>84</v>
      </c>
      <c r="AB286" s="386" t="s">
        <v>86</v>
      </c>
      <c r="AC286" s="378"/>
    </row>
    <row r="287" spans="1:29" ht="28.35" customHeight="1" x14ac:dyDescent="0.3">
      <c r="A287" s="1326"/>
      <c r="B287" s="1326"/>
      <c r="C287" s="345" t="s">
        <v>85</v>
      </c>
      <c r="D287" s="1330"/>
      <c r="E287" s="345" t="s">
        <v>85</v>
      </c>
      <c r="F287" s="345" t="s">
        <v>87</v>
      </c>
      <c r="G287" s="345" t="s">
        <v>85</v>
      </c>
      <c r="H287" s="345" t="s">
        <v>87</v>
      </c>
      <c r="I287" s="345" t="s">
        <v>85</v>
      </c>
      <c r="J287" s="345" t="s">
        <v>87</v>
      </c>
      <c r="K287" s="345" t="s">
        <v>85</v>
      </c>
      <c r="L287" s="345" t="s">
        <v>87</v>
      </c>
      <c r="M287" s="345" t="s">
        <v>85</v>
      </c>
      <c r="N287" s="345" t="s">
        <v>87</v>
      </c>
      <c r="O287" s="345" t="s">
        <v>85</v>
      </c>
      <c r="P287" s="345" t="s">
        <v>87</v>
      </c>
      <c r="Q287" s="345" t="s">
        <v>85</v>
      </c>
      <c r="R287" s="345" t="s">
        <v>87</v>
      </c>
      <c r="S287" s="345" t="s">
        <v>85</v>
      </c>
      <c r="T287" s="345" t="s">
        <v>87</v>
      </c>
      <c r="U287" s="345" t="s">
        <v>85</v>
      </c>
      <c r="V287" s="345" t="s">
        <v>87</v>
      </c>
      <c r="W287" s="345" t="s">
        <v>85</v>
      </c>
      <c r="X287" s="345" t="s">
        <v>87</v>
      </c>
      <c r="Y287" s="345" t="s">
        <v>85</v>
      </c>
      <c r="Z287" s="345" t="s">
        <v>87</v>
      </c>
      <c r="AA287" s="345" t="s">
        <v>85</v>
      </c>
      <c r="AB287" s="345" t="s">
        <v>87</v>
      </c>
      <c r="AC287" s="378"/>
    </row>
    <row r="288" spans="1:29" ht="28.35" customHeight="1" x14ac:dyDescent="0.3">
      <c r="A288" s="394" t="s">
        <v>1277</v>
      </c>
      <c r="B288" s="488"/>
      <c r="C288" s="764"/>
      <c r="D288" s="407">
        <f>D289+D294</f>
        <v>258000</v>
      </c>
      <c r="E288" s="407"/>
      <c r="F288" s="407">
        <f>F290+F295+F297</f>
        <v>21800</v>
      </c>
      <c r="G288" s="407">
        <v>0</v>
      </c>
      <c r="H288" s="407">
        <f t="shared" ref="H288:AB288" si="0">H290+H295+H297</f>
        <v>21800</v>
      </c>
      <c r="I288" s="407">
        <v>0</v>
      </c>
      <c r="J288" s="407">
        <f t="shared" si="0"/>
        <v>21800</v>
      </c>
      <c r="K288" s="407">
        <v>0</v>
      </c>
      <c r="L288" s="407">
        <f t="shared" si="0"/>
        <v>21800</v>
      </c>
      <c r="M288" s="407">
        <v>0</v>
      </c>
      <c r="N288" s="407">
        <f t="shared" si="0"/>
        <v>21800</v>
      </c>
      <c r="O288" s="407">
        <v>0</v>
      </c>
      <c r="P288" s="407">
        <f t="shared" si="0"/>
        <v>21800</v>
      </c>
      <c r="Q288" s="407">
        <v>0</v>
      </c>
      <c r="R288" s="407">
        <f t="shared" si="0"/>
        <v>21800</v>
      </c>
      <c r="S288" s="407">
        <v>0</v>
      </c>
      <c r="T288" s="407">
        <f t="shared" si="0"/>
        <v>21800</v>
      </c>
      <c r="U288" s="407">
        <v>0</v>
      </c>
      <c r="V288" s="407">
        <f t="shared" si="0"/>
        <v>53080</v>
      </c>
      <c r="W288" s="407">
        <v>0</v>
      </c>
      <c r="X288" s="407">
        <f t="shared" si="0"/>
        <v>10520</v>
      </c>
      <c r="Y288" s="407">
        <v>0</v>
      </c>
      <c r="Z288" s="407">
        <f t="shared" si="0"/>
        <v>10000</v>
      </c>
      <c r="AA288" s="407">
        <v>0</v>
      </c>
      <c r="AB288" s="407">
        <f t="shared" si="0"/>
        <v>10000</v>
      </c>
      <c r="AC288" s="378"/>
    </row>
    <row r="289" spans="1:30" ht="28.35" customHeight="1" x14ac:dyDescent="0.3">
      <c r="A289" s="354" t="s">
        <v>1293</v>
      </c>
      <c r="B289" s="489"/>
      <c r="C289" s="500"/>
      <c r="D289" s="408">
        <f>D290</f>
        <v>10000</v>
      </c>
      <c r="E289" s="388"/>
      <c r="F289" s="388"/>
      <c r="G289" s="388"/>
      <c r="H289" s="388"/>
      <c r="I289" s="388"/>
      <c r="J289" s="388"/>
      <c r="K289" s="388"/>
      <c r="L289" s="388"/>
      <c r="M289" s="388"/>
      <c r="N289" s="388"/>
      <c r="O289" s="388"/>
      <c r="P289" s="388"/>
      <c r="Q289" s="388"/>
      <c r="R289" s="388"/>
      <c r="S289" s="388"/>
      <c r="T289" s="388"/>
      <c r="U289" s="388"/>
      <c r="V289" s="388"/>
      <c r="W289" s="388"/>
      <c r="X289" s="388"/>
      <c r="Y289" s="388"/>
      <c r="Z289" s="388"/>
      <c r="AA289" s="388"/>
      <c r="AB289" s="388"/>
      <c r="AC289" s="378"/>
    </row>
    <row r="290" spans="1:30" ht="36" customHeight="1" x14ac:dyDescent="0.3">
      <c r="A290" s="351" t="s">
        <v>1292</v>
      </c>
      <c r="B290" s="395" t="s">
        <v>431</v>
      </c>
      <c r="C290" s="396" t="s">
        <v>431</v>
      </c>
      <c r="D290" s="347">
        <f>D291+D292+D293</f>
        <v>10000</v>
      </c>
      <c r="E290" s="347"/>
      <c r="F290" s="347"/>
      <c r="G290" s="347"/>
      <c r="H290" s="347"/>
      <c r="I290" s="347"/>
      <c r="J290" s="347"/>
      <c r="K290" s="347"/>
      <c r="L290" s="347"/>
      <c r="M290" s="347"/>
      <c r="N290" s="347"/>
      <c r="O290" s="347"/>
      <c r="P290" s="347"/>
      <c r="Q290" s="347"/>
      <c r="R290" s="347"/>
      <c r="S290" s="347"/>
      <c r="T290" s="347"/>
      <c r="U290" s="347" t="s">
        <v>431</v>
      </c>
      <c r="V290" s="347">
        <f>V291+V292+V293</f>
        <v>10000</v>
      </c>
      <c r="W290" s="347"/>
      <c r="X290" s="347"/>
      <c r="Y290" s="347"/>
      <c r="Z290" s="347"/>
      <c r="AA290" s="347"/>
      <c r="AB290" s="347"/>
      <c r="AC290" s="378"/>
    </row>
    <row r="291" spans="1:30" ht="28.35" customHeight="1" x14ac:dyDescent="0.3">
      <c r="A291" s="346" t="s">
        <v>1247</v>
      </c>
      <c r="B291" s="395">
        <v>4</v>
      </c>
      <c r="C291" s="396" t="s">
        <v>2208</v>
      </c>
      <c r="D291" s="347">
        <v>4800</v>
      </c>
      <c r="E291" s="347"/>
      <c r="F291" s="347"/>
      <c r="G291" s="347"/>
      <c r="H291" s="347"/>
      <c r="I291" s="347"/>
      <c r="J291" s="347"/>
      <c r="K291" s="347"/>
      <c r="L291" s="347"/>
      <c r="M291" s="347"/>
      <c r="N291" s="347"/>
      <c r="O291" s="347"/>
      <c r="P291" s="347"/>
      <c r="Q291" s="347"/>
      <c r="R291" s="347"/>
      <c r="S291" s="347"/>
      <c r="T291" s="347"/>
      <c r="U291" s="347">
        <v>4</v>
      </c>
      <c r="V291" s="347">
        <v>4800</v>
      </c>
      <c r="W291" s="347"/>
      <c r="X291" s="347"/>
      <c r="Y291" s="347"/>
      <c r="Z291" s="347"/>
      <c r="AA291" s="347"/>
      <c r="AB291" s="347"/>
      <c r="AC291" s="378"/>
    </row>
    <row r="292" spans="1:30" ht="28.35" customHeight="1" x14ac:dyDescent="0.3">
      <c r="A292" s="346" t="s">
        <v>1254</v>
      </c>
      <c r="B292" s="395">
        <v>1</v>
      </c>
      <c r="C292" s="396" t="s">
        <v>1249</v>
      </c>
      <c r="D292" s="347">
        <v>3200</v>
      </c>
      <c r="E292" s="347"/>
      <c r="F292" s="347"/>
      <c r="G292" s="347"/>
      <c r="H292" s="347"/>
      <c r="I292" s="347"/>
      <c r="J292" s="347"/>
      <c r="K292" s="347"/>
      <c r="L292" s="347"/>
      <c r="M292" s="347"/>
      <c r="N292" s="347"/>
      <c r="O292" s="347"/>
      <c r="P292" s="347"/>
      <c r="Q292" s="347"/>
      <c r="R292" s="347"/>
      <c r="S292" s="347"/>
      <c r="T292" s="347"/>
      <c r="U292" s="347">
        <v>1</v>
      </c>
      <c r="V292" s="347">
        <v>3200</v>
      </c>
      <c r="W292" s="347"/>
      <c r="X292" s="347"/>
      <c r="Y292" s="347"/>
      <c r="Z292" s="347"/>
      <c r="AA292" s="347"/>
      <c r="AB292" s="347"/>
      <c r="AC292" s="378"/>
    </row>
    <row r="293" spans="1:30" ht="28.35" customHeight="1" x14ac:dyDescent="0.3">
      <c r="A293" s="346" t="s">
        <v>1294</v>
      </c>
      <c r="B293" s="395">
        <v>1</v>
      </c>
      <c r="C293" s="396" t="s">
        <v>1249</v>
      </c>
      <c r="D293" s="347">
        <v>2000</v>
      </c>
      <c r="E293" s="347"/>
      <c r="F293" s="347"/>
      <c r="G293" s="347"/>
      <c r="H293" s="347"/>
      <c r="I293" s="347"/>
      <c r="J293" s="347"/>
      <c r="K293" s="347"/>
      <c r="L293" s="347"/>
      <c r="M293" s="347"/>
      <c r="N293" s="347"/>
      <c r="O293" s="347"/>
      <c r="P293" s="347"/>
      <c r="Q293" s="347"/>
      <c r="R293" s="347"/>
      <c r="S293" s="347"/>
      <c r="T293" s="347"/>
      <c r="U293" s="347">
        <v>1</v>
      </c>
      <c r="V293" s="347">
        <v>2000</v>
      </c>
      <c r="W293" s="347"/>
      <c r="X293" s="347"/>
      <c r="Y293" s="347"/>
      <c r="Z293" s="347"/>
      <c r="AA293" s="347"/>
      <c r="AB293" s="347"/>
      <c r="AC293" s="378"/>
    </row>
    <row r="294" spans="1:30" ht="28.35" customHeight="1" x14ac:dyDescent="0.3">
      <c r="A294" s="349" t="s">
        <v>528</v>
      </c>
      <c r="B294" s="395"/>
      <c r="C294" s="396"/>
      <c r="D294" s="353">
        <f>D296+D297</f>
        <v>248000</v>
      </c>
      <c r="E294" s="347"/>
      <c r="F294" s="347"/>
      <c r="G294" s="347"/>
      <c r="H294" s="347"/>
      <c r="I294" s="347"/>
      <c r="J294" s="347"/>
      <c r="K294" s="347"/>
      <c r="L294" s="347"/>
      <c r="M294" s="347"/>
      <c r="N294" s="347"/>
      <c r="O294" s="347"/>
      <c r="P294" s="347"/>
      <c r="Q294" s="347"/>
      <c r="R294" s="347"/>
      <c r="S294" s="347"/>
      <c r="T294" s="347"/>
      <c r="U294" s="347"/>
      <c r="V294" s="347"/>
      <c r="W294" s="347"/>
      <c r="X294" s="347"/>
      <c r="Y294" s="347"/>
      <c r="Z294" s="347"/>
      <c r="AA294" s="347"/>
      <c r="AB294" s="347"/>
      <c r="AC294" s="378"/>
    </row>
    <row r="295" spans="1:30" ht="28.35" customHeight="1" x14ac:dyDescent="0.3">
      <c r="A295" s="346" t="s">
        <v>1514</v>
      </c>
      <c r="B295" s="395" t="s">
        <v>431</v>
      </c>
      <c r="C295" s="396" t="s">
        <v>431</v>
      </c>
      <c r="D295" s="347">
        <f>D296</f>
        <v>218000</v>
      </c>
      <c r="E295" s="347" t="s">
        <v>431</v>
      </c>
      <c r="F295" s="347">
        <f>F296</f>
        <v>21800</v>
      </c>
      <c r="G295" s="347" t="s">
        <v>431</v>
      </c>
      <c r="H295" s="347">
        <f>H296</f>
        <v>21800</v>
      </c>
      <c r="I295" s="347" t="s">
        <v>431</v>
      </c>
      <c r="J295" s="347">
        <f>J296</f>
        <v>21800</v>
      </c>
      <c r="K295" s="347" t="s">
        <v>431</v>
      </c>
      <c r="L295" s="347">
        <f>L296</f>
        <v>21800</v>
      </c>
      <c r="M295" s="347" t="s">
        <v>431</v>
      </c>
      <c r="N295" s="347">
        <f>N296</f>
        <v>21800</v>
      </c>
      <c r="O295" s="347" t="s">
        <v>431</v>
      </c>
      <c r="P295" s="347">
        <f>P296</f>
        <v>21800</v>
      </c>
      <c r="Q295" s="347" t="s">
        <v>431</v>
      </c>
      <c r="R295" s="347">
        <f>R296</f>
        <v>21800</v>
      </c>
      <c r="S295" s="347" t="s">
        <v>431</v>
      </c>
      <c r="T295" s="347">
        <f>T296</f>
        <v>21800</v>
      </c>
      <c r="U295" s="347" t="s">
        <v>431</v>
      </c>
      <c r="V295" s="347">
        <f>V296</f>
        <v>13080</v>
      </c>
      <c r="W295" s="347" t="s">
        <v>431</v>
      </c>
      <c r="X295" s="347">
        <f>X296</f>
        <v>10520</v>
      </c>
      <c r="Y295" s="347" t="s">
        <v>431</v>
      </c>
      <c r="Z295" s="420">
        <f>Z296</f>
        <v>10000</v>
      </c>
      <c r="AA295" s="347" t="s">
        <v>431</v>
      </c>
      <c r="AB295" s="347">
        <f>AB296</f>
        <v>10000</v>
      </c>
      <c r="AC295" s="378"/>
    </row>
    <row r="296" spans="1:30" s="864" customFormat="1" ht="53.25" customHeight="1" x14ac:dyDescent="0.3">
      <c r="A296" s="1021" t="s">
        <v>1515</v>
      </c>
      <c r="B296" s="871"/>
      <c r="C296" s="872"/>
      <c r="D296" s="873">
        <v>218000</v>
      </c>
      <c r="E296" s="873">
        <v>1</v>
      </c>
      <c r="F296" s="873">
        <v>21800</v>
      </c>
      <c r="G296" s="873">
        <v>1</v>
      </c>
      <c r="H296" s="873">
        <v>21800</v>
      </c>
      <c r="I296" s="873">
        <v>1</v>
      </c>
      <c r="J296" s="873">
        <v>21800</v>
      </c>
      <c r="K296" s="873">
        <v>1</v>
      </c>
      <c r="L296" s="873">
        <v>21800</v>
      </c>
      <c r="M296" s="873">
        <v>1</v>
      </c>
      <c r="N296" s="873">
        <v>21800</v>
      </c>
      <c r="O296" s="873">
        <v>1</v>
      </c>
      <c r="P296" s="873">
        <v>21800</v>
      </c>
      <c r="Q296" s="873">
        <v>1</v>
      </c>
      <c r="R296" s="873">
        <v>21800</v>
      </c>
      <c r="S296" s="873">
        <v>1</v>
      </c>
      <c r="T296" s="873">
        <v>21800</v>
      </c>
      <c r="U296" s="873">
        <v>1</v>
      </c>
      <c r="V296" s="873">
        <v>13080</v>
      </c>
      <c r="W296" s="873">
        <v>1</v>
      </c>
      <c r="X296" s="873">
        <v>10520</v>
      </c>
      <c r="Y296" s="873">
        <v>1</v>
      </c>
      <c r="Z296" s="873">
        <v>10000</v>
      </c>
      <c r="AA296" s="873">
        <v>1</v>
      </c>
      <c r="AB296" s="873">
        <v>10000</v>
      </c>
    </row>
    <row r="297" spans="1:30" ht="55.5" customHeight="1" x14ac:dyDescent="0.3">
      <c r="A297" s="351" t="s">
        <v>1516</v>
      </c>
      <c r="B297" s="395" t="s">
        <v>431</v>
      </c>
      <c r="C297" s="396" t="s">
        <v>42</v>
      </c>
      <c r="D297" s="347">
        <f xml:space="preserve"> D298+D299+D300</f>
        <v>30000</v>
      </c>
      <c r="E297" s="347"/>
      <c r="F297" s="347"/>
      <c r="G297" s="347"/>
      <c r="H297" s="347"/>
      <c r="I297" s="347"/>
      <c r="J297" s="347"/>
      <c r="K297" s="347"/>
      <c r="L297" s="347"/>
      <c r="M297" s="347"/>
      <c r="N297" s="347"/>
      <c r="O297" s="347"/>
      <c r="P297" s="347"/>
      <c r="Q297" s="347"/>
      <c r="R297" s="347"/>
      <c r="S297" s="347"/>
      <c r="T297" s="347"/>
      <c r="U297" s="347" t="s">
        <v>431</v>
      </c>
      <c r="V297" s="347">
        <f>V298+V299+V300</f>
        <v>30000</v>
      </c>
      <c r="W297" s="347"/>
      <c r="X297" s="347"/>
      <c r="Y297" s="347"/>
      <c r="Z297" s="347"/>
      <c r="AA297" s="347"/>
      <c r="AB297" s="347"/>
      <c r="AC297" s="378"/>
    </row>
    <row r="298" spans="1:30" ht="28.35" customHeight="1" x14ac:dyDescent="0.3">
      <c r="A298" s="346" t="s">
        <v>1253</v>
      </c>
      <c r="B298" s="395" t="s">
        <v>2208</v>
      </c>
      <c r="C298" s="396">
        <v>2</v>
      </c>
      <c r="D298" s="347">
        <v>7200</v>
      </c>
      <c r="E298" s="347"/>
      <c r="F298" s="347"/>
      <c r="G298" s="347"/>
      <c r="H298" s="347"/>
      <c r="I298" s="347"/>
      <c r="J298" s="347"/>
      <c r="K298" s="347"/>
      <c r="L298" s="347"/>
      <c r="M298" s="347"/>
      <c r="N298" s="347"/>
      <c r="O298" s="347"/>
      <c r="P298" s="347"/>
      <c r="Q298" s="347"/>
      <c r="R298" s="347"/>
      <c r="S298" s="347"/>
      <c r="T298" s="347"/>
      <c r="U298" s="347">
        <v>2</v>
      </c>
      <c r="V298" s="347">
        <v>7200</v>
      </c>
      <c r="W298" s="347"/>
      <c r="X298" s="347"/>
      <c r="Y298" s="347"/>
      <c r="Z298" s="347"/>
      <c r="AA298" s="347"/>
      <c r="AB298" s="347"/>
      <c r="AC298" s="378"/>
    </row>
    <row r="299" spans="1:30" ht="28.35" customHeight="1" x14ac:dyDescent="0.3">
      <c r="A299" s="346" t="s">
        <v>1295</v>
      </c>
      <c r="B299" s="395" t="s">
        <v>1249</v>
      </c>
      <c r="C299" s="396">
        <v>1</v>
      </c>
      <c r="D299" s="347">
        <v>16000</v>
      </c>
      <c r="E299" s="347"/>
      <c r="F299" s="347"/>
      <c r="G299" s="347"/>
      <c r="H299" s="347"/>
      <c r="I299" s="347"/>
      <c r="J299" s="347"/>
      <c r="K299" s="347"/>
      <c r="L299" s="347"/>
      <c r="M299" s="347"/>
      <c r="N299" s="347"/>
      <c r="O299" s="347"/>
      <c r="P299" s="347"/>
      <c r="Q299" s="347"/>
      <c r="R299" s="347"/>
      <c r="S299" s="347"/>
      <c r="T299" s="347"/>
      <c r="U299" s="347">
        <v>1</v>
      </c>
      <c r="V299" s="347">
        <v>16000</v>
      </c>
      <c r="W299" s="347"/>
      <c r="X299" s="347"/>
      <c r="Y299" s="347"/>
      <c r="Z299" s="347"/>
      <c r="AA299" s="347"/>
      <c r="AB299" s="347"/>
      <c r="AC299" s="378"/>
    </row>
    <row r="300" spans="1:30" s="236" customFormat="1" ht="28.35" customHeight="1" x14ac:dyDescent="0.3">
      <c r="A300" s="346" t="s">
        <v>1294</v>
      </c>
      <c r="B300" s="395" t="s">
        <v>1249</v>
      </c>
      <c r="C300" s="396">
        <v>1</v>
      </c>
      <c r="D300" s="347">
        <v>6800</v>
      </c>
      <c r="E300" s="347"/>
      <c r="F300" s="347"/>
      <c r="G300" s="347"/>
      <c r="H300" s="347"/>
      <c r="I300" s="347"/>
      <c r="J300" s="347"/>
      <c r="K300" s="347"/>
      <c r="L300" s="347"/>
      <c r="M300" s="347"/>
      <c r="N300" s="347"/>
      <c r="O300" s="347"/>
      <c r="P300" s="347"/>
      <c r="Q300" s="347"/>
      <c r="R300" s="347"/>
      <c r="S300" s="347"/>
      <c r="T300" s="347"/>
      <c r="U300" s="347">
        <v>1</v>
      </c>
      <c r="V300" s="347">
        <v>6800</v>
      </c>
      <c r="W300" s="347"/>
      <c r="X300" s="347"/>
      <c r="Y300" s="347"/>
      <c r="Z300" s="347"/>
      <c r="AA300" s="347"/>
      <c r="AB300" s="347"/>
      <c r="AC300" s="378"/>
    </row>
    <row r="301" spans="1:30" ht="28.35" customHeight="1" x14ac:dyDescent="0.3">
      <c r="A301" s="351"/>
      <c r="B301" s="395" t="s">
        <v>431</v>
      </c>
      <c r="C301" s="396" t="s">
        <v>431</v>
      </c>
      <c r="D301" s="347" t="s">
        <v>431</v>
      </c>
      <c r="E301" s="347"/>
      <c r="F301" s="347"/>
      <c r="G301" s="347"/>
      <c r="H301" s="347"/>
      <c r="I301" s="347"/>
      <c r="J301" s="347"/>
      <c r="K301" s="347"/>
      <c r="L301" s="347"/>
      <c r="M301" s="347"/>
      <c r="N301" s="347"/>
      <c r="O301" s="347"/>
      <c r="P301" s="347"/>
      <c r="Q301" s="347"/>
      <c r="R301" s="347"/>
      <c r="S301" s="347"/>
      <c r="T301" s="347"/>
      <c r="U301" s="347" t="s">
        <v>431</v>
      </c>
      <c r="V301" s="347" t="s">
        <v>431</v>
      </c>
      <c r="W301" s="347"/>
      <c r="X301" s="347"/>
      <c r="Y301" s="347"/>
      <c r="Z301" s="347"/>
      <c r="AA301" s="347"/>
      <c r="AB301" s="347"/>
      <c r="AC301" s="378"/>
    </row>
    <row r="302" spans="1:30" ht="28.35" customHeight="1" thickBot="1" x14ac:dyDescent="0.35">
      <c r="A302" s="390" t="s">
        <v>6</v>
      </c>
      <c r="B302" s="491"/>
      <c r="C302" s="765"/>
      <c r="D302" s="391">
        <f t="shared" ref="D302:AB302" si="1">D288</f>
        <v>258000</v>
      </c>
      <c r="E302" s="391">
        <f t="shared" si="1"/>
        <v>0</v>
      </c>
      <c r="F302" s="391">
        <f t="shared" si="1"/>
        <v>21800</v>
      </c>
      <c r="G302" s="391">
        <f t="shared" si="1"/>
        <v>0</v>
      </c>
      <c r="H302" s="391">
        <f t="shared" si="1"/>
        <v>21800</v>
      </c>
      <c r="I302" s="391">
        <f t="shared" si="1"/>
        <v>0</v>
      </c>
      <c r="J302" s="391">
        <f t="shared" si="1"/>
        <v>21800</v>
      </c>
      <c r="K302" s="391">
        <f t="shared" si="1"/>
        <v>0</v>
      </c>
      <c r="L302" s="391">
        <f t="shared" si="1"/>
        <v>21800</v>
      </c>
      <c r="M302" s="391">
        <f t="shared" si="1"/>
        <v>0</v>
      </c>
      <c r="N302" s="391">
        <f t="shared" si="1"/>
        <v>21800</v>
      </c>
      <c r="O302" s="391">
        <f t="shared" si="1"/>
        <v>0</v>
      </c>
      <c r="P302" s="391">
        <f t="shared" si="1"/>
        <v>21800</v>
      </c>
      <c r="Q302" s="391">
        <f t="shared" si="1"/>
        <v>0</v>
      </c>
      <c r="R302" s="391">
        <f t="shared" si="1"/>
        <v>21800</v>
      </c>
      <c r="S302" s="391">
        <f t="shared" si="1"/>
        <v>0</v>
      </c>
      <c r="T302" s="391">
        <f t="shared" si="1"/>
        <v>21800</v>
      </c>
      <c r="U302" s="391">
        <f t="shared" si="1"/>
        <v>0</v>
      </c>
      <c r="V302" s="391">
        <f t="shared" si="1"/>
        <v>53080</v>
      </c>
      <c r="W302" s="391">
        <f t="shared" si="1"/>
        <v>0</v>
      </c>
      <c r="X302" s="391">
        <f t="shared" si="1"/>
        <v>10520</v>
      </c>
      <c r="Y302" s="391">
        <f t="shared" si="1"/>
        <v>0</v>
      </c>
      <c r="Z302" s="391">
        <f t="shared" si="1"/>
        <v>10000</v>
      </c>
      <c r="AA302" s="391">
        <f t="shared" si="1"/>
        <v>0</v>
      </c>
      <c r="AB302" s="391">
        <f t="shared" si="1"/>
        <v>10000</v>
      </c>
      <c r="AC302" s="378"/>
    </row>
    <row r="303" spans="1:30" ht="28.35" customHeight="1" thickTop="1" x14ac:dyDescent="0.35">
      <c r="A303" s="379" t="s">
        <v>1308</v>
      </c>
      <c r="B303" s="486"/>
      <c r="C303" s="763"/>
      <c r="D303" s="380"/>
      <c r="E303" s="380"/>
      <c r="F303" s="380"/>
      <c r="G303" s="380"/>
      <c r="H303" s="380"/>
      <c r="I303" s="380"/>
      <c r="J303" s="380"/>
      <c r="K303" s="380"/>
      <c r="L303" s="380"/>
      <c r="M303" s="380"/>
      <c r="N303" s="380"/>
      <c r="O303" s="380"/>
      <c r="P303" s="380"/>
      <c r="Q303" s="380"/>
      <c r="R303" s="380"/>
      <c r="S303" s="380"/>
      <c r="T303" s="380"/>
      <c r="U303" s="380"/>
      <c r="V303" s="380"/>
      <c r="W303" s="380"/>
      <c r="X303" s="380"/>
      <c r="Y303" s="380"/>
      <c r="Z303" s="380"/>
      <c r="AA303" s="378" t="s">
        <v>126</v>
      </c>
      <c r="AB303" s="378" t="s">
        <v>126</v>
      </c>
      <c r="AC303" s="378"/>
      <c r="AD303" s="378"/>
    </row>
    <row r="304" spans="1:30" ht="28.35" customHeight="1" x14ac:dyDescent="0.35">
      <c r="A304" s="379" t="s">
        <v>452</v>
      </c>
      <c r="B304" s="486"/>
      <c r="C304" s="763"/>
      <c r="D304" s="380"/>
      <c r="E304" s="380"/>
      <c r="F304" s="380"/>
      <c r="G304" s="380"/>
      <c r="H304" s="380"/>
      <c r="I304" s="380"/>
      <c r="J304" s="380"/>
      <c r="K304" s="380"/>
      <c r="L304" s="380"/>
      <c r="M304" s="380"/>
      <c r="N304" s="380"/>
      <c r="O304" s="380"/>
      <c r="P304" s="380"/>
      <c r="Q304" s="380"/>
      <c r="R304" s="380"/>
      <c r="S304" s="380"/>
      <c r="T304" s="380"/>
      <c r="U304" s="380"/>
      <c r="V304" s="380"/>
      <c r="W304" s="380"/>
      <c r="X304" s="380"/>
      <c r="Y304" s="380"/>
      <c r="Z304" s="380"/>
      <c r="AA304" s="380"/>
      <c r="AB304" s="380"/>
      <c r="AC304" s="378"/>
    </row>
    <row r="305" spans="1:29" ht="28.35" customHeight="1" x14ac:dyDescent="0.35">
      <c r="A305" s="379" t="s">
        <v>535</v>
      </c>
      <c r="B305" s="486"/>
      <c r="C305" s="763"/>
      <c r="D305" s="380"/>
      <c r="E305" s="380"/>
      <c r="F305" s="380"/>
      <c r="G305" s="380"/>
      <c r="H305" s="380"/>
      <c r="I305" s="380"/>
      <c r="J305" s="381" t="s">
        <v>536</v>
      </c>
      <c r="K305" s="380"/>
      <c r="L305" s="380"/>
      <c r="M305" s="380"/>
      <c r="N305" s="380"/>
      <c r="O305" s="380"/>
      <c r="P305" s="380"/>
      <c r="Q305" s="380"/>
      <c r="R305" s="380"/>
      <c r="S305" s="380"/>
      <c r="T305" s="380"/>
      <c r="U305" s="380"/>
      <c r="V305" s="380"/>
      <c r="W305" s="380"/>
      <c r="X305" s="380"/>
      <c r="Y305" s="380"/>
      <c r="Z305" s="380"/>
      <c r="AA305" s="380"/>
      <c r="AB305" s="380"/>
      <c r="AC305" s="378"/>
    </row>
    <row r="306" spans="1:29" ht="28.35" customHeight="1" x14ac:dyDescent="0.35">
      <c r="A306" s="379" t="s">
        <v>1309</v>
      </c>
      <c r="B306" s="486"/>
      <c r="C306" s="763"/>
      <c r="D306" s="380"/>
      <c r="E306" s="380"/>
      <c r="F306" s="380"/>
      <c r="G306" s="380"/>
      <c r="H306" s="380"/>
      <c r="I306" s="380"/>
      <c r="J306" s="380"/>
      <c r="K306" s="380"/>
      <c r="L306" s="380"/>
      <c r="M306" s="380"/>
      <c r="N306" s="380"/>
      <c r="O306" s="380"/>
      <c r="P306" s="380"/>
      <c r="Q306" s="380"/>
      <c r="R306" s="380"/>
      <c r="S306" s="380"/>
      <c r="T306" s="380"/>
      <c r="U306" s="380"/>
      <c r="V306" s="380"/>
      <c r="W306" s="380"/>
      <c r="X306" s="380"/>
      <c r="Y306" s="380"/>
      <c r="Z306" s="380"/>
      <c r="AA306" s="380"/>
      <c r="AB306" s="380"/>
      <c r="AC306" s="378"/>
    </row>
    <row r="307" spans="1:29" ht="28.35" customHeight="1" x14ac:dyDescent="0.35">
      <c r="A307" s="1318" t="s">
        <v>1546</v>
      </c>
      <c r="B307" s="1318"/>
      <c r="C307" s="1318"/>
      <c r="D307" s="1318"/>
      <c r="E307" s="1318"/>
      <c r="F307" s="1318"/>
      <c r="G307" s="1318"/>
      <c r="H307" s="1318"/>
      <c r="I307" s="1318"/>
      <c r="J307" s="1318"/>
      <c r="K307" s="1318"/>
      <c r="L307" s="1318"/>
      <c r="M307" s="1318"/>
      <c r="N307" s="1318"/>
      <c r="O307" s="1318"/>
      <c r="P307" s="1318"/>
      <c r="Q307" s="1318"/>
      <c r="R307" s="1318"/>
      <c r="S307" s="1318"/>
      <c r="T307" s="1318"/>
      <c r="U307" s="1318"/>
      <c r="V307" s="1318"/>
      <c r="W307" s="384"/>
      <c r="X307" s="383"/>
      <c r="Y307" s="383"/>
      <c r="Z307" s="385"/>
      <c r="AA307" s="384"/>
      <c r="AB307" s="384"/>
      <c r="AC307" s="378"/>
    </row>
    <row r="308" spans="1:29" ht="28.35" customHeight="1" x14ac:dyDescent="0.35">
      <c r="A308" s="1318" t="s">
        <v>1547</v>
      </c>
      <c r="B308" s="1318"/>
      <c r="C308" s="1318"/>
      <c r="D308" s="1318"/>
      <c r="E308" s="1318"/>
      <c r="F308" s="1318"/>
      <c r="G308" s="1318"/>
      <c r="H308" s="1318"/>
      <c r="I308" s="1318"/>
      <c r="J308" s="1318"/>
      <c r="K308" s="1318"/>
      <c r="L308" s="1318"/>
      <c r="M308" s="1318"/>
      <c r="N308" s="1318"/>
      <c r="O308" s="1318"/>
      <c r="P308" s="1318"/>
      <c r="Q308" s="1318"/>
      <c r="R308" s="1318"/>
      <c r="S308" s="383"/>
      <c r="T308" s="384"/>
      <c r="U308" s="384"/>
      <c r="V308" s="384"/>
      <c r="W308" s="384"/>
      <c r="X308" s="383"/>
      <c r="Y308" s="383"/>
      <c r="Z308" s="385"/>
      <c r="AA308" s="384"/>
      <c r="AB308" s="384"/>
      <c r="AC308" s="378"/>
    </row>
    <row r="309" spans="1:29" ht="28.35" customHeight="1" x14ac:dyDescent="0.35">
      <c r="A309" s="382" t="s">
        <v>1548</v>
      </c>
      <c r="B309" s="487"/>
      <c r="C309" s="384"/>
      <c r="D309" s="383"/>
      <c r="E309" s="384"/>
      <c r="F309" s="383"/>
      <c r="G309" s="383"/>
      <c r="H309" s="384"/>
      <c r="I309" s="384"/>
      <c r="J309" s="384"/>
      <c r="K309" s="384"/>
      <c r="L309" s="383"/>
      <c r="M309" s="383"/>
      <c r="N309" s="384"/>
      <c r="O309" s="384"/>
      <c r="P309" s="384"/>
      <c r="Q309" s="384"/>
      <c r="R309" s="383"/>
      <c r="S309" s="383"/>
      <c r="T309" s="384"/>
      <c r="U309" s="384"/>
      <c r="V309" s="384"/>
      <c r="W309" s="384"/>
      <c r="X309" s="383"/>
      <c r="Y309" s="383"/>
      <c r="Z309" s="385"/>
      <c r="AA309" s="384"/>
      <c r="AB309" s="384"/>
      <c r="AC309" s="378"/>
    </row>
    <row r="310" spans="1:29" ht="28.35" customHeight="1" x14ac:dyDescent="0.35">
      <c r="A310" s="382" t="s">
        <v>1816</v>
      </c>
      <c r="B310" s="487"/>
      <c r="C310" s="384"/>
      <c r="D310" s="383"/>
      <c r="E310" s="384"/>
      <c r="F310" s="383"/>
      <c r="G310" s="383"/>
      <c r="H310" s="384"/>
      <c r="I310" s="384"/>
      <c r="J310" s="384"/>
      <c r="K310" s="384"/>
      <c r="L310" s="383"/>
      <c r="M310" s="383"/>
      <c r="N310" s="384"/>
      <c r="O310" s="384"/>
      <c r="P310" s="384"/>
      <c r="Q310" s="384"/>
      <c r="R310" s="383"/>
      <c r="S310" s="383"/>
      <c r="T310" s="384"/>
      <c r="U310" s="384"/>
      <c r="V310" s="384"/>
      <c r="W310" s="384"/>
      <c r="X310" s="383"/>
      <c r="Y310" s="383"/>
      <c r="Z310" s="385"/>
      <c r="AA310" s="384"/>
      <c r="AB310" s="384"/>
      <c r="AC310" s="378"/>
    </row>
    <row r="311" spans="1:29" ht="28.35" customHeight="1" x14ac:dyDescent="0.35">
      <c r="A311" s="383" t="s">
        <v>2069</v>
      </c>
      <c r="B311" s="487"/>
      <c r="C311" s="384"/>
      <c r="D311" s="383"/>
      <c r="E311" s="384"/>
      <c r="F311" s="383"/>
      <c r="G311" s="383"/>
      <c r="H311" s="385"/>
      <c r="I311" s="385"/>
      <c r="J311" s="385"/>
      <c r="K311" s="384"/>
      <c r="L311" s="383"/>
      <c r="M311" s="383"/>
      <c r="N311" s="385"/>
      <c r="O311" s="385"/>
      <c r="P311" s="385"/>
      <c r="Q311" s="384"/>
      <c r="R311" s="383"/>
      <c r="S311" s="383"/>
      <c r="T311" s="385"/>
      <c r="U311" s="385"/>
      <c r="V311" s="385"/>
      <c r="W311" s="384"/>
      <c r="X311" s="383"/>
      <c r="Y311" s="383"/>
      <c r="Z311" s="385"/>
      <c r="AA311" s="1323" t="s">
        <v>89</v>
      </c>
      <c r="AB311" s="1323"/>
      <c r="AC311" s="378"/>
    </row>
    <row r="312" spans="1:29" ht="28.35" customHeight="1" x14ac:dyDescent="0.3">
      <c r="A312" s="1324" t="s">
        <v>81</v>
      </c>
      <c r="B312" s="1324" t="s">
        <v>7</v>
      </c>
      <c r="C312" s="1320" t="s">
        <v>16</v>
      </c>
      <c r="D312" s="1321"/>
      <c r="E312" s="1320" t="s">
        <v>104</v>
      </c>
      <c r="F312" s="1327"/>
      <c r="G312" s="1327"/>
      <c r="H312" s="1327"/>
      <c r="I312" s="1327"/>
      <c r="J312" s="1321"/>
      <c r="K312" s="1320" t="s">
        <v>68</v>
      </c>
      <c r="L312" s="1327"/>
      <c r="M312" s="1327"/>
      <c r="N312" s="1327"/>
      <c r="O312" s="1327"/>
      <c r="P312" s="1321"/>
      <c r="Q312" s="1320" t="s">
        <v>92</v>
      </c>
      <c r="R312" s="1327"/>
      <c r="S312" s="1327"/>
      <c r="T312" s="1327"/>
      <c r="U312" s="1327"/>
      <c r="V312" s="1321"/>
      <c r="W312" s="1322" t="s">
        <v>93</v>
      </c>
      <c r="X312" s="1322"/>
      <c r="Y312" s="1322"/>
      <c r="Z312" s="1322"/>
      <c r="AA312" s="1322"/>
      <c r="AB312" s="1322"/>
      <c r="AC312" s="378"/>
    </row>
    <row r="313" spans="1:29" ht="22.5" customHeight="1" x14ac:dyDescent="0.3">
      <c r="A313" s="1325"/>
      <c r="B313" s="1325"/>
      <c r="C313" s="386"/>
      <c r="D313" s="1328" t="s">
        <v>17</v>
      </c>
      <c r="E313" s="1320" t="s">
        <v>105</v>
      </c>
      <c r="F313" s="1321"/>
      <c r="G313" s="1320" t="s">
        <v>106</v>
      </c>
      <c r="H313" s="1321"/>
      <c r="I313" s="1320" t="s">
        <v>107</v>
      </c>
      <c r="J313" s="1321"/>
      <c r="K313" s="1320" t="s">
        <v>88</v>
      </c>
      <c r="L313" s="1321"/>
      <c r="M313" s="1320" t="s">
        <v>94</v>
      </c>
      <c r="N313" s="1321"/>
      <c r="O313" s="1320" t="s">
        <v>95</v>
      </c>
      <c r="P313" s="1321"/>
      <c r="Q313" s="1320" t="s">
        <v>96</v>
      </c>
      <c r="R313" s="1321"/>
      <c r="S313" s="1320" t="s">
        <v>97</v>
      </c>
      <c r="T313" s="1321"/>
      <c r="U313" s="1320" t="s">
        <v>98</v>
      </c>
      <c r="V313" s="1321"/>
      <c r="W313" s="1322" t="s">
        <v>99</v>
      </c>
      <c r="X313" s="1322"/>
      <c r="Y313" s="1322" t="s">
        <v>100</v>
      </c>
      <c r="Z313" s="1322"/>
      <c r="AA313" s="1322" t="s">
        <v>101</v>
      </c>
      <c r="AB313" s="1322"/>
      <c r="AC313" s="378"/>
    </row>
    <row r="314" spans="1:29" ht="23.25" customHeight="1" x14ac:dyDescent="0.3">
      <c r="A314" s="1325"/>
      <c r="B314" s="1325"/>
      <c r="C314" s="344" t="s">
        <v>84</v>
      </c>
      <c r="D314" s="1329"/>
      <c r="E314" s="386" t="s">
        <v>84</v>
      </c>
      <c r="F314" s="386" t="s">
        <v>86</v>
      </c>
      <c r="G314" s="386" t="s">
        <v>84</v>
      </c>
      <c r="H314" s="386" t="s">
        <v>86</v>
      </c>
      <c r="I314" s="386" t="s">
        <v>84</v>
      </c>
      <c r="J314" s="386" t="s">
        <v>86</v>
      </c>
      <c r="K314" s="386" t="s">
        <v>84</v>
      </c>
      <c r="L314" s="386" t="s">
        <v>86</v>
      </c>
      <c r="M314" s="386" t="s">
        <v>84</v>
      </c>
      <c r="N314" s="386" t="s">
        <v>86</v>
      </c>
      <c r="O314" s="386" t="s">
        <v>84</v>
      </c>
      <c r="P314" s="386" t="s">
        <v>86</v>
      </c>
      <c r="Q314" s="386" t="s">
        <v>84</v>
      </c>
      <c r="R314" s="386" t="s">
        <v>86</v>
      </c>
      <c r="S314" s="386" t="s">
        <v>84</v>
      </c>
      <c r="T314" s="386" t="s">
        <v>86</v>
      </c>
      <c r="U314" s="386" t="s">
        <v>84</v>
      </c>
      <c r="V314" s="386" t="s">
        <v>86</v>
      </c>
      <c r="W314" s="386" t="s">
        <v>84</v>
      </c>
      <c r="X314" s="386" t="s">
        <v>86</v>
      </c>
      <c r="Y314" s="386" t="s">
        <v>84</v>
      </c>
      <c r="Z314" s="386" t="s">
        <v>86</v>
      </c>
      <c r="AA314" s="386" t="s">
        <v>84</v>
      </c>
      <c r="AB314" s="386" t="s">
        <v>86</v>
      </c>
      <c r="AC314" s="378"/>
    </row>
    <row r="315" spans="1:29" ht="21.75" customHeight="1" x14ac:dyDescent="0.3">
      <c r="A315" s="1326"/>
      <c r="B315" s="1326"/>
      <c r="C315" s="345" t="s">
        <v>85</v>
      </c>
      <c r="D315" s="1330"/>
      <c r="E315" s="345" t="s">
        <v>85</v>
      </c>
      <c r="F315" s="345" t="s">
        <v>87</v>
      </c>
      <c r="G315" s="345" t="s">
        <v>85</v>
      </c>
      <c r="H315" s="345" t="s">
        <v>87</v>
      </c>
      <c r="I315" s="345" t="s">
        <v>85</v>
      </c>
      <c r="J315" s="345" t="s">
        <v>87</v>
      </c>
      <c r="K315" s="345" t="s">
        <v>85</v>
      </c>
      <c r="L315" s="345" t="s">
        <v>87</v>
      </c>
      <c r="M315" s="345" t="s">
        <v>85</v>
      </c>
      <c r="N315" s="345" t="s">
        <v>87</v>
      </c>
      <c r="O315" s="345" t="s">
        <v>85</v>
      </c>
      <c r="P315" s="345" t="s">
        <v>87</v>
      </c>
      <c r="Q315" s="345" t="s">
        <v>85</v>
      </c>
      <c r="R315" s="345" t="s">
        <v>87</v>
      </c>
      <c r="S315" s="345" t="s">
        <v>85</v>
      </c>
      <c r="T315" s="345" t="s">
        <v>87</v>
      </c>
      <c r="U315" s="345" t="s">
        <v>85</v>
      </c>
      <c r="V315" s="345" t="s">
        <v>87</v>
      </c>
      <c r="W315" s="345" t="s">
        <v>85</v>
      </c>
      <c r="X315" s="345" t="s">
        <v>87</v>
      </c>
      <c r="Y315" s="345" t="s">
        <v>85</v>
      </c>
      <c r="Z315" s="345" t="s">
        <v>87</v>
      </c>
      <c r="AA315" s="345" t="s">
        <v>85</v>
      </c>
      <c r="AB315" s="345" t="s">
        <v>87</v>
      </c>
      <c r="AC315" s="378"/>
    </row>
    <row r="316" spans="1:29" ht="28.35" customHeight="1" x14ac:dyDescent="0.3">
      <c r="A316" s="409" t="s">
        <v>1296</v>
      </c>
      <c r="B316" s="488"/>
      <c r="C316" s="764"/>
      <c r="D316" s="407">
        <f>D318+D323+D327+D331+D334+D344+D350</f>
        <v>1625250</v>
      </c>
      <c r="E316" s="407" t="s">
        <v>431</v>
      </c>
      <c r="F316" s="407">
        <f>F318+F323+F327+F331+F334+F344+F350</f>
        <v>9100</v>
      </c>
      <c r="G316" s="407" t="s">
        <v>431</v>
      </c>
      <c r="H316" s="407">
        <f t="shared" ref="H316:T316" si="2">H318+H323+H327+H331+H334+H344+H350</f>
        <v>28050</v>
      </c>
      <c r="I316" s="407" t="s">
        <v>431</v>
      </c>
      <c r="J316" s="407">
        <f t="shared" si="2"/>
        <v>310100</v>
      </c>
      <c r="K316" s="407" t="s">
        <v>431</v>
      </c>
      <c r="L316" s="407">
        <f t="shared" si="2"/>
        <v>39100</v>
      </c>
      <c r="M316" s="407" t="s">
        <v>431</v>
      </c>
      <c r="N316" s="407">
        <f t="shared" si="2"/>
        <v>53050</v>
      </c>
      <c r="O316" s="407"/>
      <c r="P316" s="407">
        <f t="shared" si="2"/>
        <v>340330</v>
      </c>
      <c r="Q316" s="407" t="s">
        <v>431</v>
      </c>
      <c r="R316" s="407">
        <f t="shared" si="2"/>
        <v>9100</v>
      </c>
      <c r="S316" s="407"/>
      <c r="T316" s="407">
        <f t="shared" si="2"/>
        <v>72950</v>
      </c>
      <c r="U316" s="407"/>
      <c r="V316" s="407">
        <f>V333</f>
        <v>209100</v>
      </c>
      <c r="W316" s="407">
        <v>0</v>
      </c>
      <c r="X316" s="407">
        <f>X318+X323+X327+X331+X334+X344+X350</f>
        <v>390050</v>
      </c>
      <c r="Y316" s="407" t="s">
        <v>431</v>
      </c>
      <c r="Z316" s="407">
        <f>Z318+Z323+Z327+Z331+Z334+Z344+Z350</f>
        <v>148090</v>
      </c>
      <c r="AA316" s="407" t="s">
        <v>431</v>
      </c>
      <c r="AB316" s="407">
        <f>AB318+AB323+AB327+AB331+AB334+AB344+AB350</f>
        <v>16230</v>
      </c>
      <c r="AC316" s="378"/>
    </row>
    <row r="317" spans="1:29" ht="28.35" customHeight="1" x14ac:dyDescent="0.3">
      <c r="A317" s="421" t="s">
        <v>1293</v>
      </c>
      <c r="B317" s="395"/>
      <c r="C317" s="396"/>
      <c r="D317" s="812">
        <f>D318</f>
        <v>20000</v>
      </c>
      <c r="E317" s="347"/>
      <c r="F317" s="347"/>
      <c r="G317" s="347"/>
      <c r="H317" s="347"/>
      <c r="I317" s="347"/>
      <c r="J317" s="347"/>
      <c r="K317" s="347"/>
      <c r="L317" s="347"/>
      <c r="M317" s="347"/>
      <c r="N317" s="347"/>
      <c r="O317" s="347"/>
      <c r="P317" s="347"/>
      <c r="Q317" s="347"/>
      <c r="R317" s="347"/>
      <c r="S317" s="347"/>
      <c r="T317" s="811">
        <f>T318</f>
        <v>20000</v>
      </c>
      <c r="U317" s="347"/>
      <c r="V317" s="347"/>
      <c r="W317" s="347"/>
      <c r="X317" s="347"/>
      <c r="Y317" s="347"/>
      <c r="Z317" s="347"/>
      <c r="AA317" s="347"/>
      <c r="AB317" s="347"/>
      <c r="AC317" s="378"/>
    </row>
    <row r="318" spans="1:29" ht="37.5" customHeight="1" x14ac:dyDescent="0.3">
      <c r="A318" s="805" t="s">
        <v>1865</v>
      </c>
      <c r="B318" s="395" t="s">
        <v>431</v>
      </c>
      <c r="C318" s="396" t="s">
        <v>431</v>
      </c>
      <c r="D318" s="812">
        <f>D320+D321+D319</f>
        <v>20000</v>
      </c>
      <c r="E318" s="347"/>
      <c r="F318" s="347"/>
      <c r="G318" s="347"/>
      <c r="H318" s="347"/>
      <c r="I318" s="347"/>
      <c r="J318" s="347"/>
      <c r="K318" s="347"/>
      <c r="L318" s="347"/>
      <c r="M318" s="347"/>
      <c r="N318" s="347"/>
      <c r="O318" s="347"/>
      <c r="P318" s="347"/>
      <c r="Q318" s="347"/>
      <c r="R318" s="347"/>
      <c r="S318" s="347" t="s">
        <v>431</v>
      </c>
      <c r="T318" s="347">
        <f>T320+T321+T319</f>
        <v>20000</v>
      </c>
      <c r="U318" s="347"/>
      <c r="V318" s="347"/>
      <c r="W318" s="347"/>
      <c r="X318" s="347"/>
      <c r="Y318" s="347"/>
      <c r="Z318" s="347"/>
      <c r="AA318" s="347"/>
      <c r="AB318" s="347"/>
      <c r="AC318" s="378"/>
    </row>
    <row r="319" spans="1:29" ht="22.5" customHeight="1" x14ac:dyDescent="0.3">
      <c r="A319" s="351" t="s">
        <v>1253</v>
      </c>
      <c r="B319" s="395" t="s">
        <v>2208</v>
      </c>
      <c r="C319" s="396">
        <v>1</v>
      </c>
      <c r="D319" s="347">
        <v>600</v>
      </c>
      <c r="E319" s="347"/>
      <c r="F319" s="347"/>
      <c r="G319" s="347"/>
      <c r="H319" s="347"/>
      <c r="I319" s="347"/>
      <c r="J319" s="347"/>
      <c r="K319" s="347"/>
      <c r="L319" s="347"/>
      <c r="M319" s="347"/>
      <c r="N319" s="347"/>
      <c r="O319" s="347"/>
      <c r="P319" s="347"/>
      <c r="Q319" s="347"/>
      <c r="R319" s="347"/>
      <c r="S319" s="347">
        <v>1</v>
      </c>
      <c r="T319" s="347">
        <v>600</v>
      </c>
      <c r="U319" s="347"/>
      <c r="V319" s="347"/>
      <c r="W319" s="347"/>
      <c r="X319" s="347"/>
      <c r="Y319" s="347"/>
      <c r="Z319" s="347"/>
      <c r="AA319" s="347"/>
      <c r="AB319" s="347"/>
      <c r="AC319" s="378"/>
    </row>
    <row r="320" spans="1:29" ht="24" customHeight="1" x14ac:dyDescent="0.3">
      <c r="A320" s="346" t="s">
        <v>1301</v>
      </c>
      <c r="B320" s="395" t="s">
        <v>1249</v>
      </c>
      <c r="C320" s="396">
        <v>1</v>
      </c>
      <c r="D320" s="347">
        <v>15000</v>
      </c>
      <c r="E320" s="347"/>
      <c r="F320" s="347"/>
      <c r="G320" s="347"/>
      <c r="H320" s="347"/>
      <c r="I320" s="347"/>
      <c r="J320" s="347"/>
      <c r="K320" s="347"/>
      <c r="L320" s="347"/>
      <c r="M320" s="347"/>
      <c r="N320" s="347"/>
      <c r="O320" s="347"/>
      <c r="P320" s="347"/>
      <c r="Q320" s="347"/>
      <c r="R320" s="347"/>
      <c r="S320" s="347">
        <v>1</v>
      </c>
      <c r="T320" s="347">
        <v>15000</v>
      </c>
      <c r="U320" s="347"/>
      <c r="V320" s="347"/>
      <c r="W320" s="347"/>
      <c r="X320" s="347"/>
      <c r="Y320" s="347"/>
      <c r="Z320" s="347"/>
      <c r="AA320" s="347"/>
      <c r="AB320" s="347"/>
      <c r="AC320" s="378"/>
    </row>
    <row r="321" spans="1:29" ht="23.25" customHeight="1" x14ac:dyDescent="0.3">
      <c r="A321" s="346" t="s">
        <v>1297</v>
      </c>
      <c r="B321" s="395" t="s">
        <v>1249</v>
      </c>
      <c r="C321" s="396">
        <v>1</v>
      </c>
      <c r="D321" s="347">
        <v>4400</v>
      </c>
      <c r="E321" s="347"/>
      <c r="F321" s="347"/>
      <c r="G321" s="347"/>
      <c r="H321" s="347"/>
      <c r="I321" s="347"/>
      <c r="J321" s="347"/>
      <c r="K321" s="347"/>
      <c r="L321" s="347"/>
      <c r="M321" s="347"/>
      <c r="N321" s="347"/>
      <c r="O321" s="347"/>
      <c r="P321" s="347"/>
      <c r="Q321" s="347"/>
      <c r="R321" s="347"/>
      <c r="S321" s="347">
        <v>1</v>
      </c>
      <c r="T321" s="347">
        <v>4400</v>
      </c>
      <c r="U321" s="347"/>
      <c r="V321" s="347"/>
      <c r="W321" s="347"/>
      <c r="X321" s="347"/>
      <c r="Y321" s="347"/>
      <c r="Z321" s="347"/>
      <c r="AA321" s="347"/>
      <c r="AB321" s="347"/>
      <c r="AC321" s="378"/>
    </row>
    <row r="322" spans="1:29" ht="24.75" customHeight="1" x14ac:dyDescent="0.3">
      <c r="A322" s="349" t="s">
        <v>1223</v>
      </c>
      <c r="B322" s="395"/>
      <c r="C322" s="396"/>
      <c r="D322" s="812">
        <f>D324+D325</f>
        <v>25000</v>
      </c>
      <c r="E322" s="347"/>
      <c r="F322" s="347"/>
      <c r="G322" s="347"/>
      <c r="H322" s="347"/>
      <c r="I322" s="347"/>
      <c r="J322" s="347"/>
      <c r="K322" s="347"/>
      <c r="L322" s="347"/>
      <c r="M322" s="347"/>
      <c r="N322" s="347"/>
      <c r="O322" s="347"/>
      <c r="P322" s="347"/>
      <c r="Q322" s="347"/>
      <c r="R322" s="347"/>
      <c r="S322" s="347"/>
      <c r="T322" s="347"/>
      <c r="U322" s="347"/>
      <c r="V322" s="347" t="s">
        <v>42</v>
      </c>
      <c r="W322" s="347"/>
      <c r="X322" s="347"/>
      <c r="Y322" s="347"/>
      <c r="Z322" s="347"/>
      <c r="AA322" s="347"/>
      <c r="AB322" s="347"/>
      <c r="AC322" s="378"/>
    </row>
    <row r="323" spans="1:29" s="864" customFormat="1" ht="36.75" customHeight="1" x14ac:dyDescent="0.3">
      <c r="A323" s="840" t="s">
        <v>2103</v>
      </c>
      <c r="B323" s="871" t="s">
        <v>431</v>
      </c>
      <c r="C323" s="872" t="s">
        <v>431</v>
      </c>
      <c r="D323" s="873">
        <f>D324+D325</f>
        <v>25000</v>
      </c>
      <c r="E323" s="873"/>
      <c r="F323" s="873"/>
      <c r="G323" s="873"/>
      <c r="H323" s="873"/>
      <c r="I323" s="873"/>
      <c r="J323" s="873"/>
      <c r="K323" s="873"/>
      <c r="L323" s="873"/>
      <c r="M323" s="873"/>
      <c r="N323" s="873"/>
      <c r="O323" s="873"/>
      <c r="P323" s="873"/>
      <c r="Q323" s="873"/>
      <c r="R323" s="873"/>
      <c r="S323" s="873"/>
      <c r="T323" s="873"/>
      <c r="U323" s="873" t="s">
        <v>431</v>
      </c>
      <c r="V323" s="873" t="s">
        <v>431</v>
      </c>
      <c r="W323" s="873" t="s">
        <v>431</v>
      </c>
      <c r="X323" s="873">
        <f>X325+X324</f>
        <v>25000</v>
      </c>
      <c r="Y323" s="873"/>
      <c r="Z323" s="873"/>
      <c r="AA323" s="873"/>
      <c r="AB323" s="873"/>
    </row>
    <row r="324" spans="1:29" s="864" customFormat="1" ht="28.35" customHeight="1" x14ac:dyDescent="0.3">
      <c r="A324" s="840" t="s">
        <v>1301</v>
      </c>
      <c r="B324" s="871" t="s">
        <v>1249</v>
      </c>
      <c r="C324" s="872">
        <v>1</v>
      </c>
      <c r="D324" s="873">
        <f>6240+10500+4760</f>
        <v>21500</v>
      </c>
      <c r="E324" s="873"/>
      <c r="F324" s="873"/>
      <c r="G324" s="873"/>
      <c r="H324" s="873"/>
      <c r="I324" s="873"/>
      <c r="J324" s="873"/>
      <c r="K324" s="873"/>
      <c r="L324" s="873"/>
      <c r="M324" s="873"/>
      <c r="N324" s="873"/>
      <c r="O324" s="873"/>
      <c r="P324" s="873"/>
      <c r="Q324" s="873"/>
      <c r="R324" s="873"/>
      <c r="S324" s="873"/>
      <c r="T324" s="873"/>
      <c r="U324" s="873"/>
      <c r="V324" s="873" t="s">
        <v>431</v>
      </c>
      <c r="W324" s="873">
        <v>1</v>
      </c>
      <c r="X324" s="873">
        <v>21500</v>
      </c>
      <c r="Y324" s="873"/>
      <c r="Z324" s="873"/>
      <c r="AA324" s="873"/>
      <c r="AB324" s="873"/>
    </row>
    <row r="325" spans="1:29" ht="28.35" customHeight="1" x14ac:dyDescent="0.3">
      <c r="A325" s="346" t="s">
        <v>1297</v>
      </c>
      <c r="B325" s="395" t="s">
        <v>1249</v>
      </c>
      <c r="C325" s="396">
        <v>1</v>
      </c>
      <c r="D325" s="347">
        <v>3500</v>
      </c>
      <c r="E325" s="347"/>
      <c r="F325" s="347"/>
      <c r="G325" s="347"/>
      <c r="H325" s="347"/>
      <c r="I325" s="347"/>
      <c r="J325" s="347"/>
      <c r="K325" s="347"/>
      <c r="L325" s="347"/>
      <c r="M325" s="347"/>
      <c r="N325" s="347"/>
      <c r="O325" s="347"/>
      <c r="P325" s="347"/>
      <c r="Q325" s="347"/>
      <c r="R325" s="347"/>
      <c r="S325" s="347"/>
      <c r="T325" s="347"/>
      <c r="U325" s="410" t="s">
        <v>431</v>
      </c>
      <c r="V325" s="347" t="s">
        <v>431</v>
      </c>
      <c r="W325" s="347">
        <v>1</v>
      </c>
      <c r="X325" s="347">
        <v>3500</v>
      </c>
      <c r="Y325" s="347"/>
      <c r="Z325" s="347"/>
      <c r="AA325" s="347"/>
      <c r="AB325" s="347"/>
      <c r="AC325" s="378"/>
    </row>
    <row r="326" spans="1:29" ht="23.25" customHeight="1" x14ac:dyDescent="0.3">
      <c r="A326" s="349" t="s">
        <v>1298</v>
      </c>
      <c r="B326" s="395"/>
      <c r="C326" s="396"/>
      <c r="D326" s="812">
        <f>D327+D331</f>
        <v>342000</v>
      </c>
      <c r="E326" s="347"/>
      <c r="F326" s="347"/>
      <c r="G326" s="347"/>
      <c r="H326" s="347"/>
      <c r="I326" s="347"/>
      <c r="J326" s="347"/>
      <c r="K326" s="347"/>
      <c r="L326" s="347">
        <f>L327+L331</f>
        <v>30000</v>
      </c>
      <c r="M326" s="347"/>
      <c r="N326" s="347"/>
      <c r="O326" s="347"/>
      <c r="P326" s="347"/>
      <c r="Q326" s="347"/>
      <c r="R326" s="347"/>
      <c r="S326" s="347"/>
      <c r="T326" s="347"/>
      <c r="U326" s="347"/>
      <c r="V326" s="347"/>
      <c r="W326" s="347"/>
      <c r="X326" s="347">
        <f>X327+X331</f>
        <v>312000</v>
      </c>
      <c r="Y326" s="347"/>
      <c r="Z326" s="347"/>
      <c r="AA326" s="347"/>
      <c r="AB326" s="347"/>
      <c r="AC326" s="378"/>
    </row>
    <row r="327" spans="1:29" ht="35.25" customHeight="1" x14ac:dyDescent="0.3">
      <c r="A327" s="351" t="s">
        <v>1299</v>
      </c>
      <c r="B327" s="395" t="s">
        <v>431</v>
      </c>
      <c r="C327" s="395" t="s">
        <v>431</v>
      </c>
      <c r="D327" s="422">
        <f>D328+D329+D330</f>
        <v>312000</v>
      </c>
      <c r="E327" s="347"/>
      <c r="F327" s="347"/>
      <c r="G327" s="347"/>
      <c r="H327" s="347"/>
      <c r="I327" s="347"/>
      <c r="J327" s="347"/>
      <c r="K327" s="347"/>
      <c r="L327" s="347"/>
      <c r="M327" s="347"/>
      <c r="N327" s="347"/>
      <c r="O327" s="347"/>
      <c r="P327" s="347"/>
      <c r="Q327" s="347"/>
      <c r="R327" s="347"/>
      <c r="S327" s="347"/>
      <c r="T327" s="347"/>
      <c r="U327" s="347"/>
      <c r="V327" s="347"/>
      <c r="W327" s="422">
        <v>1</v>
      </c>
      <c r="X327" s="422">
        <f>X328+X329+X330</f>
        <v>312000</v>
      </c>
      <c r="Y327" s="347"/>
      <c r="Z327" s="347"/>
      <c r="AA327" s="347"/>
      <c r="AB327" s="347"/>
      <c r="AC327" s="378"/>
    </row>
    <row r="328" spans="1:29" ht="28.35" customHeight="1" x14ac:dyDescent="0.3">
      <c r="A328" s="351" t="s">
        <v>1300</v>
      </c>
      <c r="B328" s="395" t="s">
        <v>2211</v>
      </c>
      <c r="C328" s="396">
        <v>10</v>
      </c>
      <c r="D328" s="347">
        <v>90000</v>
      </c>
      <c r="E328" s="347"/>
      <c r="F328" s="347"/>
      <c r="G328" s="347"/>
      <c r="H328" s="347"/>
      <c r="I328" s="347"/>
      <c r="J328" s="347"/>
      <c r="K328" s="347"/>
      <c r="L328" s="347"/>
      <c r="M328" s="347"/>
      <c r="N328" s="347"/>
      <c r="O328" s="347"/>
      <c r="P328" s="347"/>
      <c r="Q328" s="347"/>
      <c r="R328" s="347"/>
      <c r="S328" s="347"/>
      <c r="T328" s="347"/>
      <c r="U328" s="347"/>
      <c r="V328" s="347"/>
      <c r="W328" s="347">
        <v>10</v>
      </c>
      <c r="X328" s="347">
        <v>90000</v>
      </c>
      <c r="Y328" s="347"/>
      <c r="Z328" s="347"/>
      <c r="AA328" s="347"/>
      <c r="AB328" s="347"/>
      <c r="AC328" s="378"/>
    </row>
    <row r="329" spans="1:29" ht="28.35" customHeight="1" x14ac:dyDescent="0.3">
      <c r="A329" s="351" t="s">
        <v>1254</v>
      </c>
      <c r="B329" s="395" t="s">
        <v>2212</v>
      </c>
      <c r="C329" s="396">
        <v>1</v>
      </c>
      <c r="D329" s="347">
        <v>202000</v>
      </c>
      <c r="E329" s="347"/>
      <c r="F329" s="347"/>
      <c r="G329" s="347"/>
      <c r="H329" s="347"/>
      <c r="I329" s="347"/>
      <c r="J329" s="347"/>
      <c r="K329" s="347"/>
      <c r="L329" s="347"/>
      <c r="M329" s="347"/>
      <c r="N329" s="347"/>
      <c r="O329" s="347"/>
      <c r="P329" s="347"/>
      <c r="Q329" s="347"/>
      <c r="R329" s="347"/>
      <c r="S329" s="347"/>
      <c r="T329" s="347"/>
      <c r="U329" s="347"/>
      <c r="V329" s="347"/>
      <c r="W329" s="347">
        <v>1</v>
      </c>
      <c r="X329" s="347">
        <v>202000</v>
      </c>
      <c r="Y329" s="347"/>
      <c r="Z329" s="347"/>
      <c r="AA329" s="347"/>
      <c r="AB329" s="347"/>
      <c r="AC329" s="502"/>
    </row>
    <row r="330" spans="1:29" ht="36.75" customHeight="1" x14ac:dyDescent="0.3">
      <c r="A330" s="351" t="s">
        <v>1310</v>
      </c>
      <c r="B330" s="395" t="s">
        <v>1249</v>
      </c>
      <c r="C330" s="396">
        <v>1</v>
      </c>
      <c r="D330" s="347">
        <v>20000</v>
      </c>
      <c r="E330" s="347"/>
      <c r="F330" s="347"/>
      <c r="G330" s="347"/>
      <c r="H330" s="347"/>
      <c r="I330" s="347"/>
      <c r="J330" s="347"/>
      <c r="K330" s="347"/>
      <c r="L330" s="347"/>
      <c r="M330" s="347"/>
      <c r="N330" s="347"/>
      <c r="O330" s="347"/>
      <c r="P330" s="347"/>
      <c r="Q330" s="347"/>
      <c r="R330" s="347"/>
      <c r="S330" s="347"/>
      <c r="T330" s="347"/>
      <c r="U330" s="347"/>
      <c r="V330" s="347"/>
      <c r="W330" s="347">
        <v>1</v>
      </c>
      <c r="X330" s="347">
        <v>20000</v>
      </c>
      <c r="Y330" s="347"/>
      <c r="Z330" s="347"/>
      <c r="AA330" s="347"/>
      <c r="AB330" s="347"/>
      <c r="AC330" s="403"/>
    </row>
    <row r="331" spans="1:29" ht="28.35" customHeight="1" x14ac:dyDescent="0.3">
      <c r="A331" s="343" t="s">
        <v>1864</v>
      </c>
      <c r="B331" s="395" t="s">
        <v>1249</v>
      </c>
      <c r="C331" s="396" t="s">
        <v>431</v>
      </c>
      <c r="D331" s="347">
        <v>30000</v>
      </c>
      <c r="E331" s="347"/>
      <c r="F331" s="347"/>
      <c r="G331" s="347"/>
      <c r="H331" s="347"/>
      <c r="I331" s="347"/>
      <c r="J331" s="347"/>
      <c r="K331" s="410" t="s">
        <v>431</v>
      </c>
      <c r="L331" s="347">
        <v>30000</v>
      </c>
      <c r="M331" s="347"/>
      <c r="N331" s="347"/>
      <c r="O331" s="347"/>
      <c r="P331" s="347"/>
      <c r="Q331" s="347"/>
      <c r="R331" s="347"/>
      <c r="S331" s="347"/>
      <c r="T331" s="347"/>
      <c r="U331" s="347"/>
      <c r="V331" s="347"/>
      <c r="W331" s="347"/>
      <c r="X331" s="347"/>
      <c r="Y331" s="347"/>
      <c r="Z331" s="347"/>
      <c r="AA331" s="347"/>
      <c r="AB331" s="347"/>
      <c r="AC331" s="403"/>
    </row>
    <row r="332" spans="1:29" ht="28.35" customHeight="1" x14ac:dyDescent="0.3">
      <c r="A332" s="346" t="s">
        <v>1301</v>
      </c>
      <c r="B332" s="395" t="s">
        <v>1249</v>
      </c>
      <c r="C332" s="396">
        <v>1</v>
      </c>
      <c r="D332" s="347">
        <v>30000</v>
      </c>
      <c r="E332" s="347"/>
      <c r="F332" s="347"/>
      <c r="G332" s="347"/>
      <c r="H332" s="347"/>
      <c r="I332" s="347"/>
      <c r="J332" s="347"/>
      <c r="K332" s="347">
        <v>1</v>
      </c>
      <c r="L332" s="347">
        <v>30000</v>
      </c>
      <c r="M332" s="347"/>
      <c r="N332" s="347"/>
      <c r="O332" s="347"/>
      <c r="P332" s="347"/>
      <c r="Q332" s="347"/>
      <c r="R332" s="347"/>
      <c r="S332" s="347"/>
      <c r="T332" s="347"/>
      <c r="U332" s="347"/>
      <c r="V332" s="347"/>
      <c r="W332" s="347"/>
      <c r="X332" s="347"/>
      <c r="Y332" s="347"/>
      <c r="Z332" s="347"/>
      <c r="AA332" s="347"/>
      <c r="AB332" s="347"/>
      <c r="AC332" s="378"/>
    </row>
    <row r="333" spans="1:29" ht="26.25" customHeight="1" x14ac:dyDescent="0.3">
      <c r="A333" s="349" t="s">
        <v>1523</v>
      </c>
      <c r="B333" s="395"/>
      <c r="C333" s="396"/>
      <c r="D333" s="812">
        <f t="shared" ref="D333:AB333" si="3">D334+D344+D350</f>
        <v>1238250</v>
      </c>
      <c r="E333" s="347">
        <f t="shared" si="3"/>
        <v>0</v>
      </c>
      <c r="F333" s="347">
        <f t="shared" si="3"/>
        <v>9100</v>
      </c>
      <c r="G333" s="347" t="s">
        <v>431</v>
      </c>
      <c r="H333" s="347">
        <f t="shared" si="3"/>
        <v>28050</v>
      </c>
      <c r="I333" s="347" t="s">
        <v>431</v>
      </c>
      <c r="J333" s="347">
        <f t="shared" si="3"/>
        <v>310100</v>
      </c>
      <c r="K333" s="347" t="s">
        <v>431</v>
      </c>
      <c r="L333" s="347">
        <f t="shared" si="3"/>
        <v>9100</v>
      </c>
      <c r="M333" s="347"/>
      <c r="N333" s="347">
        <f t="shared" si="3"/>
        <v>53050</v>
      </c>
      <c r="O333" s="347" t="s">
        <v>431</v>
      </c>
      <c r="P333" s="347">
        <f t="shared" si="3"/>
        <v>340330</v>
      </c>
      <c r="Q333" s="347" t="s">
        <v>431</v>
      </c>
      <c r="R333" s="347">
        <f t="shared" si="3"/>
        <v>9100</v>
      </c>
      <c r="S333" s="347" t="s">
        <v>431</v>
      </c>
      <c r="T333" s="347">
        <f t="shared" si="3"/>
        <v>52950</v>
      </c>
      <c r="U333" s="347" t="s">
        <v>431</v>
      </c>
      <c r="V333" s="347">
        <f t="shared" si="3"/>
        <v>209100</v>
      </c>
      <c r="W333" s="347"/>
      <c r="X333" s="347">
        <f t="shared" si="3"/>
        <v>53050</v>
      </c>
      <c r="Y333" s="347" t="s">
        <v>431</v>
      </c>
      <c r="Z333" s="347">
        <f t="shared" si="3"/>
        <v>148090</v>
      </c>
      <c r="AA333" s="347" t="s">
        <v>431</v>
      </c>
      <c r="AB333" s="347">
        <f t="shared" si="3"/>
        <v>16230</v>
      </c>
      <c r="AC333" s="378"/>
    </row>
    <row r="334" spans="1:29" s="864" customFormat="1" ht="28.35" customHeight="1" x14ac:dyDescent="0.3">
      <c r="A334" s="346" t="s">
        <v>1564</v>
      </c>
      <c r="B334" s="395" t="s">
        <v>431</v>
      </c>
      <c r="C334" s="396" t="s">
        <v>431</v>
      </c>
      <c r="D334" s="347">
        <f>D335+D336+D343</f>
        <v>75800</v>
      </c>
      <c r="E334" s="347"/>
      <c r="F334" s="347"/>
      <c r="G334" s="347" t="s">
        <v>431</v>
      </c>
      <c r="H334" s="347">
        <f>H335+H336+H343</f>
        <v>18950</v>
      </c>
      <c r="I334" s="347"/>
      <c r="J334" s="347"/>
      <c r="K334" s="347"/>
      <c r="L334" s="347"/>
      <c r="M334" s="347" t="s">
        <v>431</v>
      </c>
      <c r="N334" s="347">
        <f>N335+N336+N343</f>
        <v>18950</v>
      </c>
      <c r="O334" s="347"/>
      <c r="P334" s="347"/>
      <c r="Q334" s="347"/>
      <c r="R334" s="347"/>
      <c r="S334" s="347" t="s">
        <v>431</v>
      </c>
      <c r="T334" s="347">
        <f>T335+T336+T343</f>
        <v>18950</v>
      </c>
      <c r="U334" s="347"/>
      <c r="V334" s="347"/>
      <c r="W334" s="347" t="s">
        <v>431</v>
      </c>
      <c r="X334" s="347">
        <f>X335+X336+X343</f>
        <v>18950</v>
      </c>
      <c r="Y334" s="347"/>
      <c r="Z334" s="347"/>
      <c r="AA334" s="347"/>
      <c r="AB334" s="347"/>
    </row>
    <row r="335" spans="1:29" ht="28.35" customHeight="1" x14ac:dyDescent="0.3">
      <c r="A335" s="346" t="s">
        <v>1302</v>
      </c>
      <c r="B335" s="395" t="s">
        <v>1249</v>
      </c>
      <c r="C335" s="396">
        <v>4</v>
      </c>
      <c r="D335" s="347">
        <v>51800</v>
      </c>
      <c r="E335" s="347"/>
      <c r="F335" s="347"/>
      <c r="G335" s="347">
        <v>1</v>
      </c>
      <c r="H335" s="347">
        <v>12950</v>
      </c>
      <c r="I335" s="347"/>
      <c r="J335" s="347"/>
      <c r="K335" s="347"/>
      <c r="L335" s="347"/>
      <c r="M335" s="347">
        <v>1</v>
      </c>
      <c r="N335" s="347">
        <v>12950</v>
      </c>
      <c r="O335" s="347"/>
      <c r="P335" s="347"/>
      <c r="Q335" s="347"/>
      <c r="R335" s="347"/>
      <c r="S335" s="347">
        <v>1</v>
      </c>
      <c r="T335" s="347">
        <v>12950</v>
      </c>
      <c r="U335" s="347"/>
      <c r="V335" s="347"/>
      <c r="W335" s="347">
        <v>1</v>
      </c>
      <c r="X335" s="347">
        <v>12950</v>
      </c>
      <c r="Y335" s="347"/>
      <c r="Z335" s="347"/>
      <c r="AA335" s="347"/>
      <c r="AB335" s="347"/>
      <c r="AC335" s="378"/>
    </row>
    <row r="336" spans="1:29" ht="28.35" customHeight="1" x14ac:dyDescent="0.3">
      <c r="A336" s="389" t="s">
        <v>1303</v>
      </c>
      <c r="B336" s="490" t="s">
        <v>1249</v>
      </c>
      <c r="C336" s="762">
        <v>4</v>
      </c>
      <c r="D336" s="348">
        <v>13600</v>
      </c>
      <c r="E336" s="348"/>
      <c r="F336" s="348"/>
      <c r="G336" s="348">
        <v>1</v>
      </c>
      <c r="H336" s="348">
        <v>3400</v>
      </c>
      <c r="I336" s="348"/>
      <c r="J336" s="348"/>
      <c r="K336" s="348"/>
      <c r="L336" s="348"/>
      <c r="M336" s="348">
        <v>1</v>
      </c>
      <c r="N336" s="348">
        <v>3400</v>
      </c>
      <c r="O336" s="348"/>
      <c r="P336" s="348"/>
      <c r="Q336" s="348"/>
      <c r="R336" s="348"/>
      <c r="S336" s="348">
        <v>1</v>
      </c>
      <c r="T336" s="348">
        <v>3400</v>
      </c>
      <c r="U336" s="348"/>
      <c r="V336" s="348"/>
      <c r="W336" s="348">
        <v>1</v>
      </c>
      <c r="X336" s="348">
        <v>3400</v>
      </c>
      <c r="Y336" s="348"/>
      <c r="Z336" s="348"/>
      <c r="AA336" s="348"/>
      <c r="AB336" s="348"/>
      <c r="AC336" s="378"/>
    </row>
    <row r="337" spans="1:29" ht="28.35" customHeight="1" x14ac:dyDescent="0.3">
      <c r="A337" s="913"/>
      <c r="B337" s="914"/>
      <c r="C337" s="915"/>
      <c r="D337" s="916"/>
      <c r="E337" s="916"/>
      <c r="F337" s="916"/>
      <c r="G337" s="916"/>
      <c r="H337" s="916"/>
      <c r="I337" s="916"/>
      <c r="J337" s="916"/>
      <c r="K337" s="916"/>
      <c r="L337" s="916"/>
      <c r="M337" s="916"/>
      <c r="N337" s="916"/>
      <c r="O337" s="916"/>
      <c r="P337" s="916"/>
      <c r="Q337" s="916"/>
      <c r="R337" s="916"/>
      <c r="S337" s="916"/>
      <c r="T337" s="916"/>
      <c r="U337" s="916"/>
      <c r="V337" s="916"/>
      <c r="W337" s="916"/>
      <c r="X337" s="916"/>
      <c r="Y337" s="916"/>
      <c r="Z337" s="916"/>
      <c r="AA337" s="916"/>
      <c r="AB337" s="916"/>
      <c r="AC337" s="378"/>
    </row>
    <row r="338" spans="1:29" ht="28.35" customHeight="1" x14ac:dyDescent="0.3">
      <c r="A338" s="403"/>
      <c r="B338" s="912"/>
      <c r="C338" s="907"/>
      <c r="D338" s="905"/>
      <c r="E338" s="905"/>
      <c r="F338" s="905"/>
      <c r="G338" s="905"/>
      <c r="H338" s="905"/>
      <c r="I338" s="905"/>
      <c r="J338" s="905"/>
      <c r="K338" s="905"/>
      <c r="L338" s="905"/>
      <c r="M338" s="905"/>
      <c r="N338" s="905"/>
      <c r="O338" s="905"/>
      <c r="P338" s="905"/>
      <c r="Q338" s="905"/>
      <c r="R338" s="905"/>
      <c r="S338" s="905"/>
      <c r="T338" s="905"/>
      <c r="U338" s="905"/>
      <c r="V338" s="905"/>
      <c r="W338" s="905"/>
      <c r="X338" s="905"/>
      <c r="Y338" s="905"/>
      <c r="Z338" s="905"/>
      <c r="AA338" s="378" t="s">
        <v>126</v>
      </c>
      <c r="AB338" s="905"/>
      <c r="AC338" s="378"/>
    </row>
    <row r="339" spans="1:29" ht="28.35" customHeight="1" x14ac:dyDescent="0.3">
      <c r="A339" s="1324" t="s">
        <v>81</v>
      </c>
      <c r="B339" s="1324" t="s">
        <v>7</v>
      </c>
      <c r="C339" s="1320" t="s">
        <v>16</v>
      </c>
      <c r="D339" s="1321"/>
      <c r="E339" s="1320" t="s">
        <v>104</v>
      </c>
      <c r="F339" s="1327"/>
      <c r="G339" s="1327"/>
      <c r="H339" s="1327"/>
      <c r="I339" s="1327"/>
      <c r="J339" s="1321"/>
      <c r="K339" s="1320" t="s">
        <v>68</v>
      </c>
      <c r="L339" s="1327"/>
      <c r="M339" s="1327"/>
      <c r="N339" s="1327"/>
      <c r="O339" s="1327"/>
      <c r="P339" s="1321"/>
      <c r="Q339" s="1320" t="s">
        <v>92</v>
      </c>
      <c r="R339" s="1327"/>
      <c r="S339" s="1327"/>
      <c r="T339" s="1327"/>
      <c r="U339" s="1327"/>
      <c r="V339" s="1321"/>
      <c r="W339" s="1322" t="s">
        <v>93</v>
      </c>
      <c r="X339" s="1322"/>
      <c r="Y339" s="1322"/>
      <c r="Z339" s="1322"/>
      <c r="AA339" s="1322"/>
      <c r="AB339" s="1322"/>
      <c r="AC339" s="378"/>
    </row>
    <row r="340" spans="1:29" ht="28.35" customHeight="1" x14ac:dyDescent="0.3">
      <c r="A340" s="1325"/>
      <c r="B340" s="1325"/>
      <c r="C340" s="386"/>
      <c r="D340" s="1328" t="s">
        <v>17</v>
      </c>
      <c r="E340" s="1320" t="s">
        <v>105</v>
      </c>
      <c r="F340" s="1321"/>
      <c r="G340" s="1320" t="s">
        <v>106</v>
      </c>
      <c r="H340" s="1321"/>
      <c r="I340" s="1320" t="s">
        <v>107</v>
      </c>
      <c r="J340" s="1321"/>
      <c r="K340" s="1320" t="s">
        <v>88</v>
      </c>
      <c r="L340" s="1321"/>
      <c r="M340" s="1320" t="s">
        <v>94</v>
      </c>
      <c r="N340" s="1321"/>
      <c r="O340" s="1320" t="s">
        <v>95</v>
      </c>
      <c r="P340" s="1321"/>
      <c r="Q340" s="1320" t="s">
        <v>96</v>
      </c>
      <c r="R340" s="1321"/>
      <c r="S340" s="1320" t="s">
        <v>97</v>
      </c>
      <c r="T340" s="1321"/>
      <c r="U340" s="1320" t="s">
        <v>98</v>
      </c>
      <c r="V340" s="1321"/>
      <c r="W340" s="1322" t="s">
        <v>99</v>
      </c>
      <c r="X340" s="1322"/>
      <c r="Y340" s="1322" t="s">
        <v>100</v>
      </c>
      <c r="Z340" s="1322"/>
      <c r="AA340" s="1322" t="s">
        <v>101</v>
      </c>
      <c r="AB340" s="1322"/>
      <c r="AC340" s="378"/>
    </row>
    <row r="341" spans="1:29" ht="28.35" customHeight="1" x14ac:dyDescent="0.3">
      <c r="A341" s="1325"/>
      <c r="B341" s="1325"/>
      <c r="C341" s="344" t="s">
        <v>84</v>
      </c>
      <c r="D341" s="1329"/>
      <c r="E341" s="386" t="s">
        <v>84</v>
      </c>
      <c r="F341" s="386" t="s">
        <v>86</v>
      </c>
      <c r="G341" s="386" t="s">
        <v>84</v>
      </c>
      <c r="H341" s="386" t="s">
        <v>86</v>
      </c>
      <c r="I341" s="386" t="s">
        <v>84</v>
      </c>
      <c r="J341" s="386" t="s">
        <v>86</v>
      </c>
      <c r="K341" s="386" t="s">
        <v>84</v>
      </c>
      <c r="L341" s="386" t="s">
        <v>86</v>
      </c>
      <c r="M341" s="386" t="s">
        <v>84</v>
      </c>
      <c r="N341" s="386" t="s">
        <v>86</v>
      </c>
      <c r="O341" s="386" t="s">
        <v>84</v>
      </c>
      <c r="P341" s="386" t="s">
        <v>86</v>
      </c>
      <c r="Q341" s="386" t="s">
        <v>84</v>
      </c>
      <c r="R341" s="386" t="s">
        <v>86</v>
      </c>
      <c r="S341" s="386" t="s">
        <v>84</v>
      </c>
      <c r="T341" s="386" t="s">
        <v>86</v>
      </c>
      <c r="U341" s="386" t="s">
        <v>84</v>
      </c>
      <c r="V341" s="386" t="s">
        <v>86</v>
      </c>
      <c r="W341" s="386" t="s">
        <v>84</v>
      </c>
      <c r="X341" s="386" t="s">
        <v>86</v>
      </c>
      <c r="Y341" s="386" t="s">
        <v>84</v>
      </c>
      <c r="Z341" s="386" t="s">
        <v>86</v>
      </c>
      <c r="AA341" s="386" t="s">
        <v>84</v>
      </c>
      <c r="AB341" s="386" t="s">
        <v>86</v>
      </c>
      <c r="AC341" s="378"/>
    </row>
    <row r="342" spans="1:29" ht="28.35" customHeight="1" x14ac:dyDescent="0.3">
      <c r="A342" s="1326"/>
      <c r="B342" s="1326"/>
      <c r="C342" s="345" t="s">
        <v>85</v>
      </c>
      <c r="D342" s="1330"/>
      <c r="E342" s="345" t="s">
        <v>85</v>
      </c>
      <c r="F342" s="345" t="s">
        <v>87</v>
      </c>
      <c r="G342" s="345" t="s">
        <v>85</v>
      </c>
      <c r="H342" s="345" t="s">
        <v>87</v>
      </c>
      <c r="I342" s="345" t="s">
        <v>85</v>
      </c>
      <c r="J342" s="345" t="s">
        <v>87</v>
      </c>
      <c r="K342" s="345" t="s">
        <v>85</v>
      </c>
      <c r="L342" s="345" t="s">
        <v>87</v>
      </c>
      <c r="M342" s="345" t="s">
        <v>85</v>
      </c>
      <c r="N342" s="345" t="s">
        <v>87</v>
      </c>
      <c r="O342" s="345" t="s">
        <v>85</v>
      </c>
      <c r="P342" s="345" t="s">
        <v>87</v>
      </c>
      <c r="Q342" s="345" t="s">
        <v>85</v>
      </c>
      <c r="R342" s="345" t="s">
        <v>87</v>
      </c>
      <c r="S342" s="345" t="s">
        <v>85</v>
      </c>
      <c r="T342" s="345" t="s">
        <v>87</v>
      </c>
      <c r="U342" s="345" t="s">
        <v>85</v>
      </c>
      <c r="V342" s="345" t="s">
        <v>87</v>
      </c>
      <c r="W342" s="345" t="s">
        <v>85</v>
      </c>
      <c r="X342" s="345" t="s">
        <v>87</v>
      </c>
      <c r="Y342" s="345" t="s">
        <v>85</v>
      </c>
      <c r="Z342" s="345" t="s">
        <v>87</v>
      </c>
      <c r="AA342" s="345" t="s">
        <v>85</v>
      </c>
      <c r="AB342" s="345" t="s">
        <v>87</v>
      </c>
      <c r="AC342" s="378"/>
    </row>
    <row r="343" spans="1:29" ht="28.35" customHeight="1" x14ac:dyDescent="0.3">
      <c r="A343" s="346" t="s">
        <v>1304</v>
      </c>
      <c r="B343" s="395" t="s">
        <v>1249</v>
      </c>
      <c r="C343" s="396">
        <v>4</v>
      </c>
      <c r="D343" s="347">
        <v>10400</v>
      </c>
      <c r="E343" s="347"/>
      <c r="F343" s="347"/>
      <c r="G343" s="347">
        <v>1</v>
      </c>
      <c r="H343" s="347">
        <v>2600</v>
      </c>
      <c r="I343" s="347"/>
      <c r="J343" s="347"/>
      <c r="K343" s="347"/>
      <c r="L343" s="347"/>
      <c r="M343" s="347">
        <v>1</v>
      </c>
      <c r="N343" s="347">
        <v>2600</v>
      </c>
      <c r="O343" s="347"/>
      <c r="P343" s="347"/>
      <c r="Q343" s="347"/>
      <c r="R343" s="347"/>
      <c r="S343" s="347">
        <v>1</v>
      </c>
      <c r="T343" s="347">
        <v>2600</v>
      </c>
      <c r="U343" s="347"/>
      <c r="V343" s="347"/>
      <c r="W343" s="347">
        <v>1</v>
      </c>
      <c r="X343" s="347">
        <v>2600</v>
      </c>
      <c r="Y343" s="347"/>
      <c r="Z343" s="347"/>
      <c r="AA343" s="347"/>
      <c r="AB343" s="347"/>
      <c r="AC343" s="378"/>
    </row>
    <row r="344" spans="1:29" ht="28.35" customHeight="1" x14ac:dyDescent="0.3">
      <c r="A344" s="1006" t="s">
        <v>2213</v>
      </c>
      <c r="B344" s="1007" t="s">
        <v>85</v>
      </c>
      <c r="C344" s="1008">
        <v>4</v>
      </c>
      <c r="D344" s="114">
        <f>D345+D346+D347+D348+D349</f>
        <v>1114450</v>
      </c>
      <c r="E344" s="114"/>
      <c r="F344" s="114">
        <f>SUM(F345:F349)</f>
        <v>9100</v>
      </c>
      <c r="G344" s="114" t="s">
        <v>431</v>
      </c>
      <c r="H344" s="114">
        <f t="shared" ref="H344:AA344" si="4">SUM(H345:H349)</f>
        <v>9100</v>
      </c>
      <c r="I344" s="114" t="s">
        <v>431</v>
      </c>
      <c r="J344" s="114">
        <f t="shared" si="4"/>
        <v>310100</v>
      </c>
      <c r="K344" s="114" t="s">
        <v>431</v>
      </c>
      <c r="L344" s="114">
        <f t="shared" si="4"/>
        <v>9100</v>
      </c>
      <c r="M344" s="114" t="s">
        <v>431</v>
      </c>
      <c r="N344" s="114">
        <f t="shared" si="4"/>
        <v>34100</v>
      </c>
      <c r="O344" s="114" t="s">
        <v>431</v>
      </c>
      <c r="P344" s="114">
        <f>SUM(P345:P349)</f>
        <v>292330</v>
      </c>
      <c r="Q344" s="114" t="s">
        <v>431</v>
      </c>
      <c r="R344" s="114">
        <f>SUM(R345:R349)</f>
        <v>9100</v>
      </c>
      <c r="S344" s="114" t="s">
        <v>431</v>
      </c>
      <c r="T344" s="114">
        <f>SUM(T345:T349)</f>
        <v>34000</v>
      </c>
      <c r="U344" s="114" t="s">
        <v>431</v>
      </c>
      <c r="V344" s="114">
        <f>SUM(V345:V349)</f>
        <v>209100</v>
      </c>
      <c r="W344" s="114" t="s">
        <v>431</v>
      </c>
      <c r="X344" s="114">
        <f>SUM(X345:X349)</f>
        <v>34100</v>
      </c>
      <c r="Y344" s="114" t="s">
        <v>431</v>
      </c>
      <c r="Z344" s="114">
        <f>SUM(Z345:Z349)</f>
        <v>148090</v>
      </c>
      <c r="AA344" s="114">
        <f t="shared" si="4"/>
        <v>3</v>
      </c>
      <c r="AB344" s="114">
        <f>SUM(AB345:AB349)</f>
        <v>16230</v>
      </c>
    </row>
    <row r="345" spans="1:29" ht="28.35" customHeight="1" x14ac:dyDescent="0.3">
      <c r="A345" s="1006" t="s">
        <v>1866</v>
      </c>
      <c r="B345" s="1007" t="s">
        <v>1249</v>
      </c>
      <c r="C345" s="1008">
        <v>2</v>
      </c>
      <c r="D345" s="114">
        <v>14460</v>
      </c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>
        <v>1</v>
      </c>
      <c r="P345" s="114">
        <v>7230</v>
      </c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>
        <v>1</v>
      </c>
      <c r="AB345" s="114">
        <v>7230</v>
      </c>
    </row>
    <row r="346" spans="1:29" ht="28.35" customHeight="1" x14ac:dyDescent="0.3">
      <c r="A346" s="13" t="s">
        <v>1306</v>
      </c>
      <c r="B346" s="86"/>
      <c r="C346" s="1009"/>
      <c r="D346" s="84">
        <f>80000+16000</f>
        <v>96000</v>
      </c>
      <c r="E346" s="84">
        <v>1</v>
      </c>
      <c r="F346" s="84">
        <v>8000</v>
      </c>
      <c r="G346" s="84">
        <v>1</v>
      </c>
      <c r="H346" s="84">
        <v>8000</v>
      </c>
      <c r="I346" s="84">
        <v>1</v>
      </c>
      <c r="J346" s="84">
        <v>8000</v>
      </c>
      <c r="K346" s="84">
        <v>1</v>
      </c>
      <c r="L346" s="84">
        <v>8000</v>
      </c>
      <c r="M346" s="84">
        <v>1</v>
      </c>
      <c r="N346" s="84">
        <v>8000</v>
      </c>
      <c r="O346" s="84">
        <v>1</v>
      </c>
      <c r="P346" s="84">
        <v>8000</v>
      </c>
      <c r="Q346" s="84">
        <v>1</v>
      </c>
      <c r="R346" s="84">
        <v>8000</v>
      </c>
      <c r="S346" s="84">
        <v>1</v>
      </c>
      <c r="T346" s="84">
        <v>8000</v>
      </c>
      <c r="U346" s="84">
        <v>1</v>
      </c>
      <c r="V346" s="84">
        <v>8000</v>
      </c>
      <c r="W346" s="84">
        <v>1</v>
      </c>
      <c r="X346" s="84">
        <v>8000</v>
      </c>
      <c r="Y346" s="84">
        <v>1</v>
      </c>
      <c r="Z346" s="84">
        <v>8000</v>
      </c>
      <c r="AA346" s="84">
        <v>1</v>
      </c>
      <c r="AB346" s="84">
        <v>8000</v>
      </c>
    </row>
    <row r="347" spans="1:29" ht="28.35" customHeight="1" x14ac:dyDescent="0.3">
      <c r="A347" s="13" t="s">
        <v>1307</v>
      </c>
      <c r="B347" s="86" t="s">
        <v>1249</v>
      </c>
      <c r="C347" s="1013">
        <v>4</v>
      </c>
      <c r="D347" s="84">
        <v>100000</v>
      </c>
      <c r="E347" s="84"/>
      <c r="F347" s="84"/>
      <c r="G347" s="84"/>
      <c r="H347" s="84"/>
      <c r="I347" s="84">
        <v>1</v>
      </c>
      <c r="J347" s="84">
        <v>25000</v>
      </c>
      <c r="K347" s="84"/>
      <c r="L347" s="84"/>
      <c r="M347" s="84">
        <v>1</v>
      </c>
      <c r="N347" s="84">
        <v>25000</v>
      </c>
      <c r="O347" s="84"/>
      <c r="P347" s="84"/>
      <c r="Q347" s="84"/>
      <c r="R347" s="84"/>
      <c r="S347" s="84">
        <v>1</v>
      </c>
      <c r="T347" s="84">
        <v>25000</v>
      </c>
      <c r="U347" s="84"/>
      <c r="V347" s="84"/>
      <c r="W347" s="84">
        <v>1</v>
      </c>
      <c r="X347" s="84">
        <v>25000</v>
      </c>
      <c r="Y347" s="84"/>
      <c r="Z347" s="84"/>
      <c r="AA347" s="84"/>
      <c r="AB347" s="84"/>
    </row>
    <row r="348" spans="1:29" ht="28.35" customHeight="1" x14ac:dyDescent="0.3">
      <c r="A348" s="1010" t="s">
        <v>1867</v>
      </c>
      <c r="B348" s="203" t="s">
        <v>1249</v>
      </c>
      <c r="C348" s="203">
        <v>4</v>
      </c>
      <c r="D348" s="1011">
        <v>890990</v>
      </c>
      <c r="E348" s="1012"/>
      <c r="F348" s="1012"/>
      <c r="G348" s="1012"/>
      <c r="H348" s="1012" t="s">
        <v>431</v>
      </c>
      <c r="I348" s="1012">
        <v>1</v>
      </c>
      <c r="J348" s="1012">
        <v>276000</v>
      </c>
      <c r="K348" s="1012"/>
      <c r="L348" s="1012" t="s">
        <v>431</v>
      </c>
      <c r="M348" s="84"/>
      <c r="N348" s="84" t="s">
        <v>431</v>
      </c>
      <c r="O348" s="84">
        <v>1</v>
      </c>
      <c r="P348" s="84">
        <v>276000</v>
      </c>
      <c r="Q348" s="84"/>
      <c r="R348" s="84" t="s">
        <v>431</v>
      </c>
      <c r="S348" s="84"/>
      <c r="T348" s="84" t="s">
        <v>431</v>
      </c>
      <c r="U348" s="84">
        <v>1</v>
      </c>
      <c r="V348" s="84">
        <v>200000</v>
      </c>
      <c r="W348" s="84"/>
      <c r="X348" s="84" t="s">
        <v>431</v>
      </c>
      <c r="Y348" s="84">
        <v>1</v>
      </c>
      <c r="Z348" s="84">
        <v>138990</v>
      </c>
      <c r="AA348" s="84"/>
      <c r="AB348" s="84"/>
    </row>
    <row r="349" spans="1:29" ht="28.35" customHeight="1" x14ac:dyDescent="0.3">
      <c r="A349" s="13" t="s">
        <v>1863</v>
      </c>
      <c r="B349" s="86" t="s">
        <v>524</v>
      </c>
      <c r="C349" s="1009">
        <v>12</v>
      </c>
      <c r="D349" s="84">
        <v>13000</v>
      </c>
      <c r="E349" s="84">
        <v>1</v>
      </c>
      <c r="F349" s="84">
        <v>1100</v>
      </c>
      <c r="G349" s="84">
        <v>1</v>
      </c>
      <c r="H349" s="84">
        <v>1100</v>
      </c>
      <c r="I349" s="84">
        <v>1</v>
      </c>
      <c r="J349" s="84">
        <v>1100</v>
      </c>
      <c r="K349" s="84">
        <v>1</v>
      </c>
      <c r="L349" s="84">
        <v>1100</v>
      </c>
      <c r="M349" s="84">
        <v>1</v>
      </c>
      <c r="N349" s="84">
        <v>1100</v>
      </c>
      <c r="O349" s="84">
        <v>1</v>
      </c>
      <c r="P349" s="84">
        <v>1100</v>
      </c>
      <c r="Q349" s="84">
        <v>1</v>
      </c>
      <c r="R349" s="84">
        <v>1100</v>
      </c>
      <c r="S349" s="84">
        <v>1</v>
      </c>
      <c r="T349" s="84">
        <v>1000</v>
      </c>
      <c r="U349" s="84">
        <v>1</v>
      </c>
      <c r="V349" s="84">
        <v>1100</v>
      </c>
      <c r="W349" s="84">
        <v>1</v>
      </c>
      <c r="X349" s="84">
        <v>1100</v>
      </c>
      <c r="Y349" s="84">
        <v>1</v>
      </c>
      <c r="Z349" s="84">
        <v>1100</v>
      </c>
      <c r="AA349" s="84">
        <v>1</v>
      </c>
      <c r="AB349" s="84">
        <v>1000</v>
      </c>
    </row>
    <row r="350" spans="1:29" ht="28.35" customHeight="1" x14ac:dyDescent="0.3">
      <c r="A350" s="806" t="s">
        <v>1869</v>
      </c>
      <c r="B350" s="395" t="s">
        <v>431</v>
      </c>
      <c r="C350" s="396" t="s">
        <v>431</v>
      </c>
      <c r="D350" s="347">
        <f>D351</f>
        <v>48000</v>
      </c>
      <c r="E350" s="347"/>
      <c r="F350" s="347"/>
      <c r="G350" s="347"/>
      <c r="H350" s="347"/>
      <c r="I350" s="347"/>
      <c r="J350" s="347"/>
      <c r="K350" s="347"/>
      <c r="L350" s="347"/>
      <c r="M350" s="347"/>
      <c r="N350" s="347"/>
      <c r="O350" s="347" t="s">
        <v>431</v>
      </c>
      <c r="P350" s="347">
        <f>P351</f>
        <v>48000</v>
      </c>
      <c r="Q350" s="347"/>
      <c r="R350" s="347"/>
      <c r="S350" s="347"/>
      <c r="T350" s="347"/>
      <c r="U350" s="347"/>
      <c r="V350" s="347"/>
      <c r="W350" s="347"/>
      <c r="X350" s="347"/>
      <c r="Y350" s="347"/>
      <c r="Z350" s="347"/>
      <c r="AA350" s="347"/>
      <c r="AB350" s="347"/>
      <c r="AC350" s="378"/>
    </row>
    <row r="351" spans="1:29" ht="28.35" customHeight="1" x14ac:dyDescent="0.3">
      <c r="A351" s="806" t="s">
        <v>1868</v>
      </c>
      <c r="B351" s="395" t="s">
        <v>1528</v>
      </c>
      <c r="C351" s="396">
        <v>10</v>
      </c>
      <c r="D351" s="347">
        <v>48000</v>
      </c>
      <c r="E351" s="347"/>
      <c r="F351" s="347"/>
      <c r="G351" s="347"/>
      <c r="H351" s="347"/>
      <c r="I351" s="347"/>
      <c r="J351" s="347"/>
      <c r="K351" s="347"/>
      <c r="L351" s="347"/>
      <c r="M351" s="347"/>
      <c r="N351" s="347"/>
      <c r="O351" s="347">
        <v>10</v>
      </c>
      <c r="P351" s="347">
        <v>48000</v>
      </c>
      <c r="Q351" s="347"/>
      <c r="R351" s="347"/>
      <c r="S351" s="347"/>
      <c r="T351" s="347"/>
      <c r="U351" s="347"/>
      <c r="V351" s="347"/>
      <c r="W351" s="347"/>
      <c r="X351" s="347"/>
      <c r="Y351" s="347"/>
      <c r="Z351" s="347"/>
      <c r="AA351" s="347"/>
      <c r="AB351" s="347"/>
      <c r="AC351" s="378"/>
    </row>
    <row r="352" spans="1:29" ht="28.35" customHeight="1" thickBot="1" x14ac:dyDescent="0.35">
      <c r="A352" s="390" t="s">
        <v>6</v>
      </c>
      <c r="B352" s="491"/>
      <c r="C352" s="765"/>
      <c r="D352" s="391">
        <f>D316</f>
        <v>1625250</v>
      </c>
      <c r="E352" s="391"/>
      <c r="F352" s="391">
        <f>F316</f>
        <v>9100</v>
      </c>
      <c r="G352" s="391"/>
      <c r="H352" s="391">
        <f>H316</f>
        <v>28050</v>
      </c>
      <c r="I352" s="391"/>
      <c r="J352" s="391">
        <f>J316</f>
        <v>310100</v>
      </c>
      <c r="K352" s="391"/>
      <c r="L352" s="391">
        <f>L316</f>
        <v>39100</v>
      </c>
      <c r="M352" s="391"/>
      <c r="N352" s="391">
        <f>N316</f>
        <v>53050</v>
      </c>
      <c r="O352" s="391"/>
      <c r="P352" s="391">
        <f>P316</f>
        <v>340330</v>
      </c>
      <c r="Q352" s="391"/>
      <c r="R352" s="391">
        <f>R316</f>
        <v>9100</v>
      </c>
      <c r="S352" s="391"/>
      <c r="T352" s="391">
        <f>T316</f>
        <v>72950</v>
      </c>
      <c r="U352" s="391"/>
      <c r="V352" s="391">
        <f>V316</f>
        <v>209100</v>
      </c>
      <c r="W352" s="391"/>
      <c r="X352" s="391">
        <f>X316</f>
        <v>390050</v>
      </c>
      <c r="Y352" s="391"/>
      <c r="Z352" s="391">
        <f>Z316</f>
        <v>148090</v>
      </c>
      <c r="AA352" s="391"/>
      <c r="AB352" s="391">
        <f>AB316</f>
        <v>16230</v>
      </c>
      <c r="AC352" s="378"/>
    </row>
    <row r="353" spans="1:29" ht="28.35" customHeight="1" thickTop="1" x14ac:dyDescent="0.3">
      <c r="A353" s="392"/>
      <c r="B353" s="492"/>
      <c r="C353" s="766"/>
      <c r="D353" s="393"/>
      <c r="E353" s="393"/>
      <c r="F353" s="393"/>
      <c r="G353" s="39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  <c r="T353" s="393"/>
      <c r="U353" s="393"/>
      <c r="V353" s="393"/>
      <c r="W353" s="393"/>
      <c r="X353" s="393"/>
      <c r="Y353" s="393"/>
      <c r="Z353" s="393"/>
      <c r="AA353" s="393"/>
      <c r="AB353" s="393"/>
      <c r="AC353" s="378"/>
    </row>
    <row r="354" spans="1:29" ht="28.35" customHeight="1" x14ac:dyDescent="0.3">
      <c r="A354" s="392"/>
      <c r="B354" s="492"/>
      <c r="C354" s="766"/>
      <c r="D354" s="393"/>
      <c r="E354" s="393"/>
      <c r="F354" s="393"/>
      <c r="G354" s="393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  <c r="T354" s="393"/>
      <c r="U354" s="393"/>
      <c r="V354" s="393"/>
      <c r="W354" s="393"/>
      <c r="X354" s="393"/>
      <c r="Y354" s="393"/>
      <c r="Z354" s="393"/>
      <c r="AA354" s="393"/>
      <c r="AB354" s="393"/>
      <c r="AC354" s="378"/>
    </row>
    <row r="355" spans="1:29" ht="28.35" customHeight="1" x14ac:dyDescent="0.3">
      <c r="A355" s="392"/>
      <c r="B355" s="492"/>
      <c r="C355" s="766"/>
      <c r="D355" s="393"/>
      <c r="E355" s="393"/>
      <c r="F355" s="393"/>
      <c r="G355" s="393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  <c r="T355" s="393"/>
      <c r="U355" s="393"/>
      <c r="V355" s="393"/>
      <c r="W355" s="393"/>
      <c r="X355" s="393"/>
      <c r="Y355" s="393"/>
      <c r="Z355" s="393"/>
      <c r="AA355" s="393"/>
      <c r="AB355" s="393"/>
      <c r="AC355" s="378"/>
    </row>
    <row r="356" spans="1:29" ht="28.35" customHeight="1" x14ac:dyDescent="0.3">
      <c r="A356" s="392"/>
      <c r="B356" s="492"/>
      <c r="C356" s="766"/>
      <c r="D356" s="393"/>
      <c r="E356" s="393"/>
      <c r="F356" s="393"/>
      <c r="G356" s="393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  <c r="T356" s="393"/>
      <c r="U356" s="393"/>
      <c r="V356" s="393"/>
      <c r="W356" s="393"/>
      <c r="X356" s="393"/>
      <c r="Y356" s="393"/>
      <c r="Z356" s="393"/>
      <c r="AA356" s="393"/>
      <c r="AB356" s="393"/>
      <c r="AC356" s="378"/>
    </row>
    <row r="357" spans="1:29" ht="28.35" customHeight="1" x14ac:dyDescent="0.35">
      <c r="A357" s="1331"/>
      <c r="B357" s="1331"/>
      <c r="C357" s="1331"/>
      <c r="D357" s="1331"/>
      <c r="E357" s="1331"/>
      <c r="F357" s="1331"/>
      <c r="G357" s="1331"/>
      <c r="H357" s="1331"/>
      <c r="I357" s="1331"/>
      <c r="J357" s="1331"/>
      <c r="K357" s="1331"/>
      <c r="L357" s="1331"/>
      <c r="M357" s="1331"/>
      <c r="N357" s="1331"/>
      <c r="O357" s="1331"/>
      <c r="P357" s="1331"/>
      <c r="Q357" s="1331"/>
      <c r="R357" s="1331"/>
      <c r="S357" s="378"/>
      <c r="T357" s="378"/>
      <c r="U357" s="378"/>
      <c r="V357" s="378"/>
      <c r="W357" s="378"/>
      <c r="X357" s="378"/>
      <c r="Y357" s="378"/>
      <c r="Z357" s="378"/>
      <c r="AA357" s="378"/>
      <c r="AB357" s="378"/>
      <c r="AC357" s="378"/>
    </row>
    <row r="358" spans="1:29" ht="28.35" customHeight="1" x14ac:dyDescent="0.35">
      <c r="A358" s="741"/>
      <c r="B358" s="741"/>
      <c r="C358" s="741"/>
      <c r="D358" s="741"/>
      <c r="E358" s="741"/>
      <c r="F358" s="741"/>
      <c r="G358" s="741"/>
      <c r="H358" s="741"/>
      <c r="I358" s="741"/>
      <c r="J358" s="741"/>
      <c r="K358" s="741"/>
      <c r="L358" s="741"/>
      <c r="M358" s="741"/>
      <c r="N358" s="741"/>
      <c r="O358" s="741"/>
      <c r="P358" s="741"/>
      <c r="Q358" s="741"/>
      <c r="R358" s="741"/>
      <c r="S358" s="378"/>
      <c r="T358" s="378"/>
      <c r="U358" s="378"/>
      <c r="V358" s="378"/>
      <c r="W358" s="378"/>
      <c r="X358" s="378"/>
      <c r="Y358" s="378"/>
      <c r="Z358" s="378"/>
      <c r="AA358" s="378"/>
      <c r="AB358" s="378"/>
      <c r="AC358" s="378"/>
    </row>
    <row r="359" spans="1:29" ht="28.35" customHeight="1" x14ac:dyDescent="0.35">
      <c r="A359" s="888"/>
      <c r="B359" s="888"/>
      <c r="C359" s="888"/>
      <c r="D359" s="888"/>
      <c r="E359" s="888"/>
      <c r="F359" s="888"/>
      <c r="G359" s="888"/>
      <c r="H359" s="888"/>
      <c r="I359" s="888"/>
      <c r="J359" s="888"/>
      <c r="K359" s="888"/>
      <c r="L359" s="888"/>
      <c r="M359" s="888"/>
      <c r="N359" s="888"/>
      <c r="O359" s="888"/>
      <c r="P359" s="888"/>
      <c r="Q359" s="888"/>
      <c r="R359" s="888"/>
      <c r="S359" s="378"/>
      <c r="T359" s="378"/>
      <c r="U359" s="378"/>
      <c r="V359" s="378"/>
      <c r="W359" s="378"/>
      <c r="X359" s="378"/>
      <c r="Y359" s="378"/>
      <c r="Z359" s="378"/>
      <c r="AA359" s="378"/>
      <c r="AB359" s="378"/>
      <c r="AC359" s="378"/>
    </row>
    <row r="360" spans="1:29" ht="28.35" customHeight="1" x14ac:dyDescent="0.35">
      <c r="A360" s="888"/>
      <c r="B360" s="888"/>
      <c r="C360" s="888"/>
      <c r="D360" s="888"/>
      <c r="E360" s="888"/>
      <c r="F360" s="888"/>
      <c r="G360" s="888"/>
      <c r="H360" s="888"/>
      <c r="I360" s="888"/>
      <c r="J360" s="888"/>
      <c r="K360" s="888"/>
      <c r="L360" s="888"/>
      <c r="M360" s="888"/>
      <c r="N360" s="888"/>
      <c r="O360" s="888"/>
      <c r="P360" s="888"/>
      <c r="Q360" s="888"/>
      <c r="R360" s="888"/>
      <c r="S360" s="378"/>
      <c r="T360" s="378"/>
      <c r="U360" s="378"/>
      <c r="V360" s="378"/>
      <c r="W360" s="378"/>
      <c r="X360" s="378"/>
      <c r="Y360" s="378"/>
      <c r="Z360" s="378"/>
      <c r="AA360" s="378"/>
      <c r="AB360" s="378"/>
      <c r="AC360" s="378"/>
    </row>
    <row r="361" spans="1:29" ht="28.35" customHeight="1" x14ac:dyDescent="0.35">
      <c r="A361" s="888"/>
      <c r="B361" s="888"/>
      <c r="C361" s="888"/>
      <c r="D361" s="888"/>
      <c r="E361" s="888"/>
      <c r="F361" s="888"/>
      <c r="G361" s="888"/>
      <c r="H361" s="888"/>
      <c r="I361" s="888"/>
      <c r="J361" s="888"/>
      <c r="K361" s="888"/>
      <c r="L361" s="888"/>
      <c r="M361" s="888"/>
      <c r="N361" s="888"/>
      <c r="O361" s="888"/>
      <c r="P361" s="888"/>
      <c r="Q361" s="888"/>
      <c r="R361" s="888"/>
      <c r="S361" s="378"/>
      <c r="T361" s="378"/>
      <c r="U361" s="378"/>
      <c r="V361" s="378"/>
      <c r="W361" s="378"/>
      <c r="X361" s="378"/>
      <c r="Y361" s="378"/>
      <c r="Z361" s="378"/>
      <c r="AA361" s="378"/>
      <c r="AB361" s="378"/>
      <c r="AC361" s="378"/>
    </row>
    <row r="362" spans="1:29" ht="28.35" customHeight="1" x14ac:dyDescent="0.35">
      <c r="A362" s="888"/>
      <c r="B362" s="888"/>
      <c r="C362" s="888"/>
      <c r="D362" s="888"/>
      <c r="E362" s="888"/>
      <c r="F362" s="888"/>
      <c r="G362" s="888"/>
      <c r="H362" s="888"/>
      <c r="I362" s="888"/>
      <c r="J362" s="888"/>
      <c r="K362" s="888"/>
      <c r="L362" s="888"/>
      <c r="M362" s="888"/>
      <c r="N362" s="888"/>
      <c r="O362" s="888"/>
      <c r="P362" s="888"/>
      <c r="Q362" s="888"/>
      <c r="R362" s="888"/>
      <c r="S362" s="378"/>
      <c r="T362" s="378"/>
      <c r="U362" s="378"/>
      <c r="V362" s="378"/>
      <c r="W362" s="378"/>
      <c r="X362" s="378"/>
      <c r="Y362" s="378"/>
      <c r="Z362" s="378"/>
      <c r="AA362" s="378"/>
      <c r="AB362" s="378"/>
      <c r="AC362" s="378"/>
    </row>
    <row r="363" spans="1:29" ht="28.35" customHeight="1" x14ac:dyDescent="0.35">
      <c r="A363" s="888"/>
      <c r="B363" s="888"/>
      <c r="C363" s="888"/>
      <c r="D363" s="888"/>
      <c r="E363" s="888"/>
      <c r="F363" s="888"/>
      <c r="G363" s="888"/>
      <c r="H363" s="888"/>
      <c r="I363" s="888"/>
      <c r="J363" s="888"/>
      <c r="K363" s="888"/>
      <c r="L363" s="888"/>
      <c r="M363" s="888"/>
      <c r="N363" s="888"/>
      <c r="O363" s="888"/>
      <c r="P363" s="888"/>
      <c r="Q363" s="888"/>
      <c r="R363" s="888"/>
      <c r="S363" s="378"/>
      <c r="T363" s="378"/>
      <c r="U363" s="378"/>
      <c r="V363" s="378"/>
      <c r="W363" s="378"/>
      <c r="X363" s="378"/>
      <c r="Y363" s="378"/>
      <c r="Z363" s="378"/>
      <c r="AA363" s="378"/>
      <c r="AB363" s="378"/>
      <c r="AC363" s="378"/>
    </row>
    <row r="364" spans="1:29" ht="28.35" customHeight="1" x14ac:dyDescent="0.35">
      <c r="A364" s="888"/>
      <c r="B364" s="888"/>
      <c r="C364" s="888"/>
      <c r="D364" s="888"/>
      <c r="E364" s="888"/>
      <c r="F364" s="888"/>
      <c r="G364" s="888"/>
      <c r="H364" s="888"/>
      <c r="I364" s="888"/>
      <c r="J364" s="888"/>
      <c r="K364" s="888"/>
      <c r="L364" s="888"/>
      <c r="M364" s="888"/>
      <c r="N364" s="888"/>
      <c r="O364" s="888"/>
      <c r="P364" s="888"/>
      <c r="Q364" s="888"/>
      <c r="R364" s="888"/>
      <c r="S364" s="378"/>
      <c r="T364" s="378"/>
      <c r="U364" s="378"/>
      <c r="V364" s="378"/>
      <c r="W364" s="378"/>
      <c r="X364" s="378"/>
      <c r="Y364" s="378"/>
      <c r="Z364" s="378"/>
      <c r="AA364" s="378"/>
      <c r="AB364" s="378"/>
      <c r="AC364" s="378"/>
    </row>
    <row r="365" spans="1:29" ht="28.35" customHeight="1" x14ac:dyDescent="0.35">
      <c r="A365" s="888"/>
      <c r="B365" s="888"/>
      <c r="C365" s="888"/>
      <c r="D365" s="888"/>
      <c r="E365" s="888"/>
      <c r="F365" s="888"/>
      <c r="G365" s="888"/>
      <c r="H365" s="888"/>
      <c r="I365" s="888"/>
      <c r="J365" s="888"/>
      <c r="K365" s="888"/>
      <c r="L365" s="888"/>
      <c r="M365" s="888"/>
      <c r="N365" s="888"/>
      <c r="O365" s="888"/>
      <c r="P365" s="888"/>
      <c r="Q365" s="888"/>
      <c r="R365" s="888"/>
      <c r="S365" s="378"/>
      <c r="T365" s="378"/>
      <c r="U365" s="378"/>
      <c r="V365" s="378"/>
      <c r="W365" s="378"/>
      <c r="X365" s="378"/>
      <c r="Y365" s="378"/>
      <c r="Z365" s="378"/>
      <c r="AA365" s="378"/>
      <c r="AB365" s="378"/>
      <c r="AC365" s="378"/>
    </row>
    <row r="366" spans="1:29" ht="28.35" customHeight="1" x14ac:dyDescent="0.35">
      <c r="A366" s="888"/>
      <c r="B366" s="888"/>
      <c r="C366" s="888"/>
      <c r="D366" s="888"/>
      <c r="E366" s="888"/>
      <c r="F366" s="888"/>
      <c r="G366" s="888"/>
      <c r="H366" s="888"/>
      <c r="I366" s="888"/>
      <c r="J366" s="888"/>
      <c r="K366" s="888"/>
      <c r="L366" s="888"/>
      <c r="M366" s="888"/>
      <c r="N366" s="888"/>
      <c r="O366" s="888"/>
      <c r="P366" s="888"/>
      <c r="Q366" s="888"/>
      <c r="R366" s="888"/>
      <c r="S366" s="378"/>
      <c r="T366" s="378"/>
      <c r="U366" s="378"/>
      <c r="V366" s="378"/>
      <c r="W366" s="378"/>
      <c r="X366" s="378"/>
      <c r="Y366" s="378"/>
      <c r="Z366" s="378"/>
      <c r="AA366" s="378"/>
      <c r="AB366" s="378"/>
      <c r="AC366" s="378"/>
    </row>
    <row r="367" spans="1:29" ht="28.35" customHeight="1" x14ac:dyDescent="0.35">
      <c r="A367" s="888"/>
      <c r="B367" s="888"/>
      <c r="C367" s="888"/>
      <c r="D367" s="888"/>
      <c r="E367" s="888"/>
      <c r="F367" s="888"/>
      <c r="G367" s="888"/>
      <c r="H367" s="888"/>
      <c r="I367" s="888"/>
      <c r="J367" s="888"/>
      <c r="K367" s="888"/>
      <c r="L367" s="888"/>
      <c r="M367" s="888"/>
      <c r="N367" s="888"/>
      <c r="O367" s="888"/>
      <c r="P367" s="888"/>
      <c r="Q367" s="888"/>
      <c r="R367" s="888"/>
      <c r="S367" s="378"/>
      <c r="T367" s="378"/>
      <c r="U367" s="378"/>
      <c r="V367" s="378"/>
      <c r="W367" s="378"/>
      <c r="X367" s="378"/>
      <c r="Y367" s="378"/>
      <c r="Z367" s="378"/>
      <c r="AA367" s="378"/>
      <c r="AB367" s="378"/>
      <c r="AC367" s="378"/>
    </row>
    <row r="368" spans="1:29" ht="28.35" customHeight="1" x14ac:dyDescent="0.35">
      <c r="A368" s="888"/>
      <c r="B368" s="888"/>
      <c r="C368" s="888"/>
      <c r="D368" s="888"/>
      <c r="E368" s="888"/>
      <c r="F368" s="888"/>
      <c r="G368" s="888"/>
      <c r="H368" s="888"/>
      <c r="I368" s="888"/>
      <c r="J368" s="888"/>
      <c r="K368" s="888"/>
      <c r="L368" s="888"/>
      <c r="M368" s="888"/>
      <c r="N368" s="888"/>
      <c r="O368" s="888"/>
      <c r="P368" s="888"/>
      <c r="Q368" s="888"/>
      <c r="R368" s="888"/>
      <c r="S368" s="378"/>
      <c r="T368" s="378"/>
      <c r="U368" s="378"/>
      <c r="V368" s="378"/>
      <c r="W368" s="378"/>
      <c r="X368" s="378"/>
      <c r="Y368" s="378"/>
      <c r="Z368" s="378"/>
      <c r="AA368" s="378"/>
      <c r="AB368" s="378"/>
      <c r="AC368" s="378"/>
    </row>
    <row r="369" spans="1:29" ht="28.35" customHeight="1" x14ac:dyDescent="0.35">
      <c r="A369" s="888"/>
      <c r="B369" s="888"/>
      <c r="C369" s="888"/>
      <c r="D369" s="888"/>
      <c r="E369" s="888"/>
      <c r="F369" s="888"/>
      <c r="G369" s="888"/>
      <c r="H369" s="888"/>
      <c r="I369" s="888"/>
      <c r="J369" s="888"/>
      <c r="K369" s="888"/>
      <c r="L369" s="888"/>
      <c r="M369" s="888"/>
      <c r="N369" s="888"/>
      <c r="O369" s="888"/>
      <c r="P369" s="888"/>
      <c r="Q369" s="888"/>
      <c r="R369" s="888"/>
      <c r="S369" s="378"/>
      <c r="T369" s="378"/>
      <c r="U369" s="378"/>
      <c r="V369" s="378"/>
      <c r="W369" s="378"/>
      <c r="X369" s="378"/>
      <c r="Y369" s="378"/>
      <c r="Z369" s="378"/>
      <c r="AA369" s="378"/>
      <c r="AB369" s="378"/>
      <c r="AC369" s="378"/>
    </row>
    <row r="370" spans="1:29" ht="28.35" customHeight="1" x14ac:dyDescent="0.35">
      <c r="A370" s="888"/>
      <c r="B370" s="888"/>
      <c r="C370" s="888"/>
      <c r="D370" s="888"/>
      <c r="E370" s="888"/>
      <c r="F370" s="888"/>
      <c r="G370" s="888"/>
      <c r="H370" s="888"/>
      <c r="I370" s="888"/>
      <c r="J370" s="888"/>
      <c r="K370" s="888"/>
      <c r="L370" s="888"/>
      <c r="M370" s="888"/>
      <c r="N370" s="888"/>
      <c r="O370" s="888"/>
      <c r="P370" s="888"/>
      <c r="Q370" s="888"/>
      <c r="R370" s="888"/>
      <c r="S370" s="378"/>
      <c r="T370" s="378"/>
      <c r="U370" s="378"/>
      <c r="V370" s="378"/>
      <c r="W370" s="378"/>
      <c r="X370" s="378"/>
      <c r="Y370" s="378"/>
      <c r="Z370" s="378"/>
      <c r="AA370" s="378"/>
      <c r="AB370" s="378"/>
      <c r="AC370" s="378"/>
    </row>
    <row r="371" spans="1:29" ht="28.35" customHeight="1" x14ac:dyDescent="0.35">
      <c r="A371" s="888"/>
      <c r="B371" s="888"/>
      <c r="C371" s="888"/>
      <c r="D371" s="888"/>
      <c r="E371" s="888"/>
      <c r="F371" s="888"/>
      <c r="G371" s="888"/>
      <c r="H371" s="888"/>
      <c r="I371" s="888"/>
      <c r="J371" s="888"/>
      <c r="K371" s="888"/>
      <c r="L371" s="888"/>
      <c r="M371" s="888"/>
      <c r="N371" s="888"/>
      <c r="O371" s="888"/>
      <c r="P371" s="888"/>
      <c r="Q371" s="888"/>
      <c r="R371" s="888"/>
      <c r="S371" s="378"/>
      <c r="T371" s="378"/>
      <c r="U371" s="378"/>
      <c r="V371" s="378"/>
      <c r="W371" s="378"/>
      <c r="X371" s="378"/>
      <c r="Y371" s="378"/>
      <c r="Z371" s="378"/>
      <c r="AA371" s="378"/>
      <c r="AB371" s="378"/>
      <c r="AC371" s="378"/>
    </row>
    <row r="372" spans="1:29" ht="28.35" customHeight="1" x14ac:dyDescent="0.35">
      <c r="A372" s="888"/>
      <c r="B372" s="888"/>
      <c r="C372" s="888"/>
      <c r="D372" s="888"/>
      <c r="E372" s="888"/>
      <c r="F372" s="888"/>
      <c r="G372" s="888"/>
      <c r="H372" s="888"/>
      <c r="I372" s="888"/>
      <c r="J372" s="888"/>
      <c r="K372" s="888"/>
      <c r="L372" s="888"/>
      <c r="M372" s="888"/>
      <c r="N372" s="888"/>
      <c r="O372" s="888"/>
      <c r="P372" s="888"/>
      <c r="Q372" s="888"/>
      <c r="R372" s="888"/>
      <c r="S372" s="378"/>
      <c r="T372" s="378"/>
      <c r="U372" s="378"/>
      <c r="V372" s="378"/>
      <c r="W372" s="378"/>
      <c r="X372" s="378"/>
      <c r="Y372" s="378"/>
      <c r="Z372" s="378"/>
      <c r="AA372" s="378" t="s">
        <v>126</v>
      </c>
      <c r="AB372" s="378"/>
      <c r="AC372" s="378"/>
    </row>
    <row r="373" spans="1:29" ht="28.35" customHeight="1" x14ac:dyDescent="0.35">
      <c r="A373" s="379" t="s">
        <v>1308</v>
      </c>
      <c r="B373" s="486"/>
      <c r="C373" s="763"/>
      <c r="D373" s="380"/>
      <c r="E373" s="380"/>
      <c r="F373" s="380"/>
      <c r="G373" s="380"/>
      <c r="H373" s="380"/>
      <c r="I373" s="380"/>
      <c r="J373" s="380"/>
      <c r="K373" s="380"/>
      <c r="L373" s="380"/>
      <c r="M373" s="380"/>
      <c r="N373" s="380"/>
      <c r="O373" s="380"/>
      <c r="P373" s="380"/>
      <c r="Q373" s="380"/>
      <c r="R373" s="380"/>
      <c r="S373" s="380"/>
      <c r="T373" s="380"/>
      <c r="U373" s="380"/>
      <c r="V373" s="380"/>
      <c r="W373" s="380"/>
      <c r="X373" s="380"/>
      <c r="Y373" s="380"/>
      <c r="Z373" s="380"/>
      <c r="AA373" s="380"/>
      <c r="AB373" s="380"/>
      <c r="AC373" s="378"/>
    </row>
    <row r="374" spans="1:29" ht="28.35" customHeight="1" x14ac:dyDescent="0.35">
      <c r="A374" s="379" t="s">
        <v>452</v>
      </c>
      <c r="B374" s="486"/>
      <c r="C374" s="763"/>
      <c r="D374" s="380"/>
      <c r="E374" s="380"/>
      <c r="F374" s="380"/>
      <c r="G374" s="380"/>
      <c r="H374" s="380"/>
      <c r="I374" s="380"/>
      <c r="J374" s="380"/>
      <c r="K374" s="380"/>
      <c r="L374" s="380"/>
      <c r="M374" s="380"/>
      <c r="N374" s="380"/>
      <c r="O374" s="380"/>
      <c r="P374" s="380"/>
      <c r="Q374" s="380"/>
      <c r="R374" s="380"/>
      <c r="S374" s="380"/>
      <c r="T374" s="380"/>
      <c r="U374" s="380"/>
      <c r="V374" s="380"/>
      <c r="W374" s="380"/>
      <c r="X374" s="380"/>
      <c r="Y374" s="380"/>
      <c r="Z374" s="380"/>
      <c r="AA374" s="380"/>
      <c r="AB374" s="380"/>
      <c r="AC374" s="378"/>
    </row>
    <row r="375" spans="1:29" ht="28.35" customHeight="1" x14ac:dyDescent="0.35">
      <c r="A375" s="379" t="s">
        <v>535</v>
      </c>
      <c r="B375" s="486"/>
      <c r="C375" s="763"/>
      <c r="D375" s="380"/>
      <c r="E375" s="380"/>
      <c r="F375" s="380"/>
      <c r="G375" s="380"/>
      <c r="H375" s="380"/>
      <c r="I375" s="380"/>
      <c r="J375" s="381" t="s">
        <v>1296</v>
      </c>
      <c r="K375" s="380"/>
      <c r="L375" s="380"/>
      <c r="M375" s="380"/>
      <c r="N375" s="380"/>
      <c r="O375" s="380"/>
      <c r="P375" s="380"/>
      <c r="Q375" s="380"/>
      <c r="R375" s="380"/>
      <c r="S375" s="380"/>
      <c r="T375" s="380"/>
      <c r="U375" s="380"/>
      <c r="V375" s="380"/>
      <c r="W375" s="380"/>
      <c r="X375" s="380"/>
      <c r="Y375" s="380"/>
      <c r="Z375" s="380"/>
      <c r="AA375" s="380"/>
      <c r="AB375" s="380"/>
      <c r="AC375" s="378"/>
    </row>
    <row r="376" spans="1:29" ht="28.35" customHeight="1" x14ac:dyDescent="0.35">
      <c r="A376" s="379" t="s">
        <v>1309</v>
      </c>
      <c r="B376" s="486"/>
      <c r="C376" s="763"/>
      <c r="D376" s="380"/>
      <c r="E376" s="380"/>
      <c r="F376" s="380"/>
      <c r="G376" s="380"/>
      <c r="H376" s="380"/>
      <c r="I376" s="380"/>
      <c r="J376" s="380"/>
      <c r="K376" s="380"/>
      <c r="L376" s="380"/>
      <c r="M376" s="380"/>
      <c r="N376" s="380"/>
      <c r="O376" s="380"/>
      <c r="P376" s="380"/>
      <c r="Q376" s="380"/>
      <c r="R376" s="380"/>
      <c r="S376" s="380"/>
      <c r="T376" s="380"/>
      <c r="U376" s="380"/>
      <c r="V376" s="380"/>
      <c r="W376" s="380"/>
      <c r="X376" s="380"/>
      <c r="Y376" s="380"/>
      <c r="Z376" s="380"/>
      <c r="AA376" s="380"/>
      <c r="AB376" s="380"/>
      <c r="AC376" s="378"/>
    </row>
    <row r="377" spans="1:29" ht="28.35" customHeight="1" x14ac:dyDescent="0.35">
      <c r="A377" s="1318" t="s">
        <v>1549</v>
      </c>
      <c r="B377" s="1318"/>
      <c r="C377" s="1318"/>
      <c r="D377" s="1318"/>
      <c r="E377" s="1318"/>
      <c r="F377" s="1318"/>
      <c r="G377" s="1318"/>
      <c r="H377" s="1318"/>
      <c r="I377" s="1318"/>
      <c r="J377" s="1318"/>
      <c r="K377" s="1318"/>
      <c r="L377" s="383"/>
      <c r="M377" s="383"/>
      <c r="N377" s="384"/>
      <c r="O377" s="384"/>
      <c r="P377" s="384"/>
      <c r="Q377" s="384"/>
      <c r="R377" s="383"/>
      <c r="S377" s="383"/>
      <c r="T377" s="384"/>
      <c r="U377" s="384"/>
      <c r="V377" s="384"/>
      <c r="W377" s="384"/>
      <c r="X377" s="383"/>
      <c r="Y377" s="383"/>
      <c r="Z377" s="385"/>
      <c r="AA377" s="384"/>
      <c r="AB377" s="384"/>
      <c r="AC377" s="378"/>
    </row>
    <row r="378" spans="1:29" ht="28.35" customHeight="1" x14ac:dyDescent="0.35">
      <c r="A378" s="1318" t="s">
        <v>1550</v>
      </c>
      <c r="B378" s="1318"/>
      <c r="C378" s="1318"/>
      <c r="D378" s="1318"/>
      <c r="E378" s="1318"/>
      <c r="F378" s="1318"/>
      <c r="G378" s="1318"/>
      <c r="H378" s="1318"/>
      <c r="I378" s="1318"/>
      <c r="J378" s="1318"/>
      <c r="K378" s="1318"/>
      <c r="L378" s="383"/>
      <c r="M378" s="383"/>
      <c r="N378" s="384"/>
      <c r="O378" s="384"/>
      <c r="P378" s="384"/>
      <c r="Q378" s="384"/>
      <c r="R378" s="383"/>
      <c r="S378" s="383"/>
      <c r="T378" s="384"/>
      <c r="U378" s="384"/>
      <c r="V378" s="384"/>
      <c r="W378" s="384"/>
      <c r="X378" s="383"/>
      <c r="Y378" s="383"/>
      <c r="Z378" s="385"/>
      <c r="AA378" s="384"/>
      <c r="AB378" s="384"/>
      <c r="AC378" s="378"/>
    </row>
    <row r="379" spans="1:29" ht="28.35" customHeight="1" x14ac:dyDescent="0.35">
      <c r="A379" s="382" t="s">
        <v>1551</v>
      </c>
      <c r="B379" s="487"/>
      <c r="C379" s="384"/>
      <c r="D379" s="383"/>
      <c r="E379" s="384"/>
      <c r="F379" s="383"/>
      <c r="G379" s="383"/>
      <c r="H379" s="384"/>
      <c r="I379" s="384"/>
      <c r="J379" s="384"/>
      <c r="K379" s="384"/>
      <c r="L379" s="383"/>
      <c r="M379" s="383"/>
      <c r="N379" s="384"/>
      <c r="O379" s="384"/>
      <c r="P379" s="384"/>
      <c r="Q379" s="384"/>
      <c r="R379" s="383"/>
      <c r="S379" s="383"/>
      <c r="T379" s="384"/>
      <c r="U379" s="384"/>
      <c r="V379" s="384"/>
      <c r="W379" s="384"/>
      <c r="X379" s="383"/>
      <c r="Y379" s="383"/>
      <c r="Z379" s="385"/>
      <c r="AA379" s="384"/>
      <c r="AB379" s="384"/>
      <c r="AC379" s="378"/>
    </row>
    <row r="380" spans="1:29" ht="28.35" customHeight="1" x14ac:dyDescent="0.35">
      <c r="A380" s="382" t="s">
        <v>1817</v>
      </c>
      <c r="B380" s="487"/>
      <c r="C380" s="384"/>
      <c r="D380" s="383"/>
      <c r="E380" s="384"/>
      <c r="F380" s="383"/>
      <c r="G380" s="383"/>
      <c r="H380" s="384"/>
      <c r="I380" s="384"/>
      <c r="J380" s="384"/>
      <c r="K380" s="384"/>
      <c r="L380" s="383"/>
      <c r="M380" s="383"/>
      <c r="N380" s="384"/>
      <c r="O380" s="384"/>
      <c r="P380" s="384"/>
      <c r="Q380" s="384"/>
      <c r="R380" s="383"/>
      <c r="S380" s="383"/>
      <c r="T380" s="384"/>
      <c r="U380" s="384"/>
      <c r="V380" s="384"/>
      <c r="W380" s="384"/>
      <c r="X380" s="383"/>
      <c r="Y380" s="383"/>
      <c r="Z380" s="385"/>
      <c r="AA380" s="384"/>
      <c r="AB380" s="384"/>
      <c r="AC380" s="378"/>
    </row>
    <row r="381" spans="1:29" ht="28.35" customHeight="1" x14ac:dyDescent="0.35">
      <c r="A381" s="383" t="s">
        <v>2066</v>
      </c>
      <c r="B381" s="487"/>
      <c r="C381" s="384"/>
      <c r="D381" s="383"/>
      <c r="E381" s="384"/>
      <c r="F381" s="383"/>
      <c r="G381" s="383"/>
      <c r="H381" s="385"/>
      <c r="I381" s="385"/>
      <c r="J381" s="385"/>
      <c r="K381" s="384"/>
      <c r="L381" s="383"/>
      <c r="M381" s="383"/>
      <c r="N381" s="385"/>
      <c r="O381" s="385"/>
      <c r="P381" s="385"/>
      <c r="Q381" s="384"/>
      <c r="R381" s="383"/>
      <c r="S381" s="383"/>
      <c r="T381" s="385"/>
      <c r="U381" s="385"/>
      <c r="V381" s="385"/>
      <c r="W381" s="384"/>
      <c r="X381" s="383"/>
      <c r="Y381" s="383"/>
      <c r="Z381" s="385"/>
      <c r="AA381" s="1323" t="s">
        <v>89</v>
      </c>
      <c r="AB381" s="1323"/>
      <c r="AC381" s="378"/>
    </row>
    <row r="382" spans="1:29" ht="28.35" customHeight="1" x14ac:dyDescent="0.3">
      <c r="A382" s="1324" t="s">
        <v>81</v>
      </c>
      <c r="B382" s="1324" t="s">
        <v>7</v>
      </c>
      <c r="C382" s="1320" t="s">
        <v>16</v>
      </c>
      <c r="D382" s="1321"/>
      <c r="E382" s="1320" t="s">
        <v>104</v>
      </c>
      <c r="F382" s="1327"/>
      <c r="G382" s="1327"/>
      <c r="H382" s="1327"/>
      <c r="I382" s="1327"/>
      <c r="J382" s="1321"/>
      <c r="K382" s="1320" t="s">
        <v>68</v>
      </c>
      <c r="L382" s="1327"/>
      <c r="M382" s="1327"/>
      <c r="N382" s="1327"/>
      <c r="O382" s="1327"/>
      <c r="P382" s="1321"/>
      <c r="Q382" s="1320" t="s">
        <v>92</v>
      </c>
      <c r="R382" s="1327"/>
      <c r="S382" s="1327"/>
      <c r="T382" s="1327"/>
      <c r="U382" s="1327"/>
      <c r="V382" s="1321"/>
      <c r="W382" s="1322" t="s">
        <v>93</v>
      </c>
      <c r="X382" s="1322"/>
      <c r="Y382" s="1322"/>
      <c r="Z382" s="1322"/>
      <c r="AA382" s="1322"/>
      <c r="AB382" s="1322"/>
      <c r="AC382" s="378"/>
    </row>
    <row r="383" spans="1:29" ht="28.35" customHeight="1" x14ac:dyDescent="0.3">
      <c r="A383" s="1325"/>
      <c r="B383" s="1325"/>
      <c r="C383" s="386"/>
      <c r="D383" s="1328" t="s">
        <v>17</v>
      </c>
      <c r="E383" s="1320" t="s">
        <v>105</v>
      </c>
      <c r="F383" s="1321"/>
      <c r="G383" s="1320" t="s">
        <v>106</v>
      </c>
      <c r="H383" s="1321"/>
      <c r="I383" s="1320" t="s">
        <v>107</v>
      </c>
      <c r="J383" s="1321"/>
      <c r="K383" s="1320" t="s">
        <v>88</v>
      </c>
      <c r="L383" s="1321"/>
      <c r="M383" s="1320" t="s">
        <v>94</v>
      </c>
      <c r="N383" s="1321"/>
      <c r="O383" s="1320" t="s">
        <v>95</v>
      </c>
      <c r="P383" s="1321"/>
      <c r="Q383" s="1320" t="s">
        <v>96</v>
      </c>
      <c r="R383" s="1321"/>
      <c r="S383" s="1320" t="s">
        <v>97</v>
      </c>
      <c r="T383" s="1321"/>
      <c r="U383" s="1320" t="s">
        <v>98</v>
      </c>
      <c r="V383" s="1321"/>
      <c r="W383" s="1322" t="s">
        <v>99</v>
      </c>
      <c r="X383" s="1322"/>
      <c r="Y383" s="1322" t="s">
        <v>100</v>
      </c>
      <c r="Z383" s="1322"/>
      <c r="AA383" s="1322" t="s">
        <v>101</v>
      </c>
      <c r="AB383" s="1322"/>
      <c r="AC383" s="378"/>
    </row>
    <row r="384" spans="1:29" ht="28.35" customHeight="1" x14ac:dyDescent="0.3">
      <c r="A384" s="1325"/>
      <c r="B384" s="1325"/>
      <c r="C384" s="344" t="s">
        <v>84</v>
      </c>
      <c r="D384" s="1329"/>
      <c r="E384" s="386" t="s">
        <v>84</v>
      </c>
      <c r="F384" s="386" t="s">
        <v>86</v>
      </c>
      <c r="G384" s="386" t="s">
        <v>84</v>
      </c>
      <c r="H384" s="386" t="s">
        <v>86</v>
      </c>
      <c r="I384" s="386" t="s">
        <v>84</v>
      </c>
      <c r="J384" s="386" t="s">
        <v>86</v>
      </c>
      <c r="K384" s="386" t="s">
        <v>84</v>
      </c>
      <c r="L384" s="386" t="s">
        <v>86</v>
      </c>
      <c r="M384" s="386" t="s">
        <v>84</v>
      </c>
      <c r="N384" s="386" t="s">
        <v>86</v>
      </c>
      <c r="O384" s="386" t="s">
        <v>84</v>
      </c>
      <c r="P384" s="386" t="s">
        <v>86</v>
      </c>
      <c r="Q384" s="386" t="s">
        <v>84</v>
      </c>
      <c r="R384" s="386" t="s">
        <v>86</v>
      </c>
      <c r="S384" s="386" t="s">
        <v>84</v>
      </c>
      <c r="T384" s="386" t="s">
        <v>86</v>
      </c>
      <c r="U384" s="386" t="s">
        <v>84</v>
      </c>
      <c r="V384" s="386" t="s">
        <v>86</v>
      </c>
      <c r="W384" s="386" t="s">
        <v>84</v>
      </c>
      <c r="X384" s="386" t="s">
        <v>86</v>
      </c>
      <c r="Y384" s="386" t="s">
        <v>84</v>
      </c>
      <c r="Z384" s="386" t="s">
        <v>86</v>
      </c>
      <c r="AA384" s="386" t="s">
        <v>84</v>
      </c>
      <c r="AB384" s="386" t="s">
        <v>86</v>
      </c>
      <c r="AC384" s="378"/>
    </row>
    <row r="385" spans="1:29" ht="28.35" customHeight="1" x14ac:dyDescent="0.3">
      <c r="A385" s="1326"/>
      <c r="B385" s="1326"/>
      <c r="C385" s="345" t="s">
        <v>85</v>
      </c>
      <c r="D385" s="1330"/>
      <c r="E385" s="345" t="s">
        <v>85</v>
      </c>
      <c r="F385" s="345" t="s">
        <v>87</v>
      </c>
      <c r="G385" s="345" t="s">
        <v>85</v>
      </c>
      <c r="H385" s="345" t="s">
        <v>87</v>
      </c>
      <c r="I385" s="345" t="s">
        <v>85</v>
      </c>
      <c r="J385" s="345" t="s">
        <v>87</v>
      </c>
      <c r="K385" s="345" t="s">
        <v>85</v>
      </c>
      <c r="L385" s="345" t="s">
        <v>87</v>
      </c>
      <c r="M385" s="345" t="s">
        <v>85</v>
      </c>
      <c r="N385" s="345" t="s">
        <v>87</v>
      </c>
      <c r="O385" s="345" t="s">
        <v>85</v>
      </c>
      <c r="P385" s="345" t="s">
        <v>87</v>
      </c>
      <c r="Q385" s="345" t="s">
        <v>85</v>
      </c>
      <c r="R385" s="345" t="s">
        <v>87</v>
      </c>
      <c r="S385" s="345" t="s">
        <v>85</v>
      </c>
      <c r="T385" s="345" t="s">
        <v>87</v>
      </c>
      <c r="U385" s="345" t="s">
        <v>85</v>
      </c>
      <c r="V385" s="345" t="s">
        <v>87</v>
      </c>
      <c r="W385" s="345" t="s">
        <v>85</v>
      </c>
      <c r="X385" s="345" t="s">
        <v>87</v>
      </c>
      <c r="Y385" s="345" t="s">
        <v>85</v>
      </c>
      <c r="Z385" s="345" t="s">
        <v>87</v>
      </c>
      <c r="AA385" s="345" t="s">
        <v>85</v>
      </c>
      <c r="AB385" s="345" t="s">
        <v>87</v>
      </c>
      <c r="AC385" s="378"/>
    </row>
    <row r="386" spans="1:29" ht="28.35" customHeight="1" x14ac:dyDescent="0.3">
      <c r="A386" s="409" t="s">
        <v>1296</v>
      </c>
      <c r="B386" s="488"/>
      <c r="C386" s="764"/>
      <c r="D386" s="407">
        <f>D387</f>
        <v>986820</v>
      </c>
      <c r="E386" s="407"/>
      <c r="F386" s="407"/>
      <c r="G386" s="387"/>
      <c r="H386" s="387"/>
      <c r="I386" s="407"/>
      <c r="J386" s="407">
        <f>J387</f>
        <v>986820</v>
      </c>
      <c r="K386" s="387"/>
      <c r="L386" s="387"/>
      <c r="M386" s="387"/>
      <c r="N386" s="387"/>
      <c r="O386" s="387"/>
      <c r="P386" s="387"/>
      <c r="Q386" s="387"/>
      <c r="R386" s="387"/>
      <c r="S386" s="387"/>
      <c r="T386" s="387"/>
      <c r="U386" s="387"/>
      <c r="V386" s="387"/>
      <c r="W386" s="387"/>
      <c r="X386" s="387"/>
      <c r="Y386" s="387"/>
      <c r="Z386" s="387"/>
      <c r="AA386" s="387"/>
      <c r="AB386" s="387"/>
      <c r="AC386" s="378"/>
    </row>
    <row r="387" spans="1:29" ht="28.35" customHeight="1" x14ac:dyDescent="0.3">
      <c r="A387" s="421" t="s">
        <v>1149</v>
      </c>
      <c r="B387" s="395"/>
      <c r="C387" s="396"/>
      <c r="D387" s="347">
        <f>D388+D402</f>
        <v>986820</v>
      </c>
      <c r="E387" s="347"/>
      <c r="F387" s="347"/>
      <c r="G387" s="347"/>
      <c r="H387" s="347"/>
      <c r="I387" s="347"/>
      <c r="J387" s="347">
        <f>J388+J402</f>
        <v>986820</v>
      </c>
      <c r="K387" s="347"/>
      <c r="L387" s="347"/>
      <c r="M387" s="347"/>
      <c r="N387" s="347"/>
      <c r="O387" s="347"/>
      <c r="P387" s="347"/>
      <c r="Q387" s="347"/>
      <c r="R387" s="347"/>
      <c r="S387" s="347"/>
      <c r="T387" s="347"/>
      <c r="U387" s="347"/>
      <c r="V387" s="347"/>
      <c r="W387" s="347"/>
      <c r="X387" s="347"/>
      <c r="Y387" s="347"/>
      <c r="Z387" s="347"/>
      <c r="AA387" s="347"/>
      <c r="AB387" s="347"/>
      <c r="AC387" s="378"/>
    </row>
    <row r="388" spans="1:29" ht="28.35" customHeight="1" x14ac:dyDescent="0.3">
      <c r="A388" s="423" t="s">
        <v>1565</v>
      </c>
      <c r="B388" s="395" t="s">
        <v>431</v>
      </c>
      <c r="C388" s="399" t="s">
        <v>431</v>
      </c>
      <c r="D388" s="347">
        <f>SUM(D389:D401)</f>
        <v>536820</v>
      </c>
      <c r="E388" s="424"/>
      <c r="F388" s="347"/>
      <c r="G388" s="395"/>
      <c r="H388" s="410"/>
      <c r="I388" s="424" t="s">
        <v>431</v>
      </c>
      <c r="J388" s="347">
        <f>SUM(J389:J401)</f>
        <v>536820</v>
      </c>
      <c r="K388" s="410"/>
      <c r="L388" s="410"/>
      <c r="M388" s="410"/>
      <c r="N388" s="410"/>
      <c r="O388" s="410"/>
      <c r="P388" s="410"/>
      <c r="Q388" s="410"/>
      <c r="R388" s="410"/>
      <c r="S388" s="410"/>
      <c r="T388" s="410"/>
      <c r="U388" s="410"/>
      <c r="V388" s="410"/>
      <c r="W388" s="410"/>
      <c r="X388" s="410"/>
      <c r="Y388" s="410"/>
      <c r="Z388" s="410"/>
      <c r="AA388" s="410"/>
      <c r="AB388" s="410"/>
      <c r="AC388" s="378"/>
    </row>
    <row r="389" spans="1:29" ht="23.25" customHeight="1" x14ac:dyDescent="0.3">
      <c r="A389" s="346" t="s">
        <v>1312</v>
      </c>
      <c r="B389" s="395" t="s">
        <v>1150</v>
      </c>
      <c r="C389" s="396">
        <v>2</v>
      </c>
      <c r="D389" s="347">
        <v>18600</v>
      </c>
      <c r="E389" s="347"/>
      <c r="F389" s="347"/>
      <c r="G389" s="347"/>
      <c r="H389" s="347"/>
      <c r="I389" s="347">
        <v>1</v>
      </c>
      <c r="J389" s="347">
        <v>18600</v>
      </c>
      <c r="K389" s="347"/>
      <c r="L389" s="347"/>
      <c r="M389" s="347"/>
      <c r="N389" s="347"/>
      <c r="O389" s="347"/>
      <c r="P389" s="347"/>
      <c r="Q389" s="347"/>
      <c r="R389" s="347"/>
      <c r="S389" s="347"/>
      <c r="T389" s="347"/>
      <c r="U389" s="347"/>
      <c r="V389" s="347"/>
      <c r="W389" s="347"/>
      <c r="X389" s="347"/>
      <c r="Y389" s="347"/>
      <c r="Z389" s="347"/>
      <c r="AA389" s="347"/>
      <c r="AB389" s="347"/>
      <c r="AC389" s="378"/>
    </row>
    <row r="390" spans="1:29" ht="28.35" customHeight="1" x14ac:dyDescent="0.3">
      <c r="A390" s="1110" t="s">
        <v>2268</v>
      </c>
      <c r="B390" s="395" t="s">
        <v>1097</v>
      </c>
      <c r="C390" s="396">
        <v>2</v>
      </c>
      <c r="D390" s="347">
        <v>51600</v>
      </c>
      <c r="E390" s="347"/>
      <c r="F390" s="347"/>
      <c r="G390" s="347"/>
      <c r="H390" s="347"/>
      <c r="I390" s="396">
        <v>2</v>
      </c>
      <c r="J390" s="347">
        <v>51600</v>
      </c>
      <c r="K390" s="347"/>
      <c r="L390" s="347"/>
      <c r="M390" s="347"/>
      <c r="N390" s="347"/>
      <c r="O390" s="347"/>
      <c r="P390" s="347"/>
      <c r="Q390" s="347"/>
      <c r="R390" s="347"/>
      <c r="S390" s="347"/>
      <c r="T390" s="347"/>
      <c r="U390" s="347"/>
      <c r="V390" s="347"/>
      <c r="W390" s="347"/>
      <c r="X390" s="347"/>
      <c r="Y390" s="347"/>
      <c r="Z390" s="347"/>
      <c r="AA390" s="347"/>
      <c r="AB390" s="347"/>
      <c r="AC390" s="378"/>
    </row>
    <row r="391" spans="1:29" ht="28.35" customHeight="1" x14ac:dyDescent="0.3">
      <c r="A391" s="346" t="s">
        <v>1313</v>
      </c>
      <c r="B391" s="395" t="s">
        <v>1097</v>
      </c>
      <c r="C391" s="396">
        <v>2</v>
      </c>
      <c r="D391" s="347">
        <v>67800</v>
      </c>
      <c r="E391" s="347"/>
      <c r="F391" s="347"/>
      <c r="G391" s="347"/>
      <c r="H391" s="347"/>
      <c r="I391" s="347">
        <v>2</v>
      </c>
      <c r="J391" s="347">
        <v>67800</v>
      </c>
      <c r="K391" s="347"/>
      <c r="L391" s="347"/>
      <c r="M391" s="347"/>
      <c r="N391" s="347"/>
      <c r="O391" s="347"/>
      <c r="P391" s="347"/>
      <c r="Q391" s="347"/>
      <c r="R391" s="347"/>
      <c r="S391" s="347"/>
      <c r="T391" s="347"/>
      <c r="U391" s="347"/>
      <c r="V391" s="347"/>
      <c r="W391" s="347"/>
      <c r="X391" s="347"/>
      <c r="Y391" s="347"/>
      <c r="Z391" s="347"/>
      <c r="AA391" s="347"/>
      <c r="AB391" s="347"/>
      <c r="AC391" s="378"/>
    </row>
    <row r="392" spans="1:29" s="211" customFormat="1" ht="28.35" customHeight="1" x14ac:dyDescent="0.3">
      <c r="A392" s="346" t="s">
        <v>1314</v>
      </c>
      <c r="B392" s="395" t="s">
        <v>1315</v>
      </c>
      <c r="C392" s="396">
        <v>1</v>
      </c>
      <c r="D392" s="347">
        <v>29900</v>
      </c>
      <c r="E392" s="347"/>
      <c r="F392" s="347"/>
      <c r="G392" s="347"/>
      <c r="H392" s="347"/>
      <c r="I392" s="347">
        <v>2</v>
      </c>
      <c r="J392" s="347">
        <v>29900</v>
      </c>
      <c r="K392" s="347"/>
      <c r="L392" s="347"/>
      <c r="M392" s="347"/>
      <c r="N392" s="347"/>
      <c r="O392" s="347"/>
      <c r="P392" s="347"/>
      <c r="Q392" s="347"/>
      <c r="R392" s="347"/>
      <c r="S392" s="347"/>
      <c r="T392" s="347"/>
      <c r="U392" s="347"/>
      <c r="V392" s="347"/>
      <c r="W392" s="347"/>
      <c r="X392" s="347"/>
      <c r="Y392" s="347"/>
      <c r="Z392" s="347"/>
      <c r="AA392" s="347"/>
      <c r="AB392" s="347"/>
      <c r="AC392" s="378"/>
    </row>
    <row r="393" spans="1:29" s="211" customFormat="1" ht="28.35" customHeight="1" x14ac:dyDescent="0.3">
      <c r="A393" s="346" t="s">
        <v>1316</v>
      </c>
      <c r="B393" s="395" t="s">
        <v>1318</v>
      </c>
      <c r="C393" s="396">
        <v>4</v>
      </c>
      <c r="D393" s="347">
        <v>8800</v>
      </c>
      <c r="E393" s="347"/>
      <c r="F393" s="347"/>
      <c r="G393" s="347"/>
      <c r="H393" s="347"/>
      <c r="I393" s="347">
        <v>1</v>
      </c>
      <c r="J393" s="347">
        <v>8800</v>
      </c>
      <c r="K393" s="347"/>
      <c r="L393" s="347"/>
      <c r="M393" s="347"/>
      <c r="N393" s="347"/>
      <c r="O393" s="347"/>
      <c r="P393" s="347"/>
      <c r="Q393" s="347"/>
      <c r="R393" s="347"/>
      <c r="S393" s="347"/>
      <c r="T393" s="347"/>
      <c r="U393" s="347"/>
      <c r="V393" s="347"/>
      <c r="W393" s="347"/>
      <c r="X393" s="347"/>
      <c r="Y393" s="347"/>
      <c r="Z393" s="347"/>
      <c r="AA393" s="347"/>
      <c r="AB393" s="347"/>
      <c r="AC393" s="378"/>
    </row>
    <row r="394" spans="1:29" s="211" customFormat="1" ht="28.35" customHeight="1" x14ac:dyDescent="0.3">
      <c r="A394" s="346" t="s">
        <v>1317</v>
      </c>
      <c r="B394" s="395" t="s">
        <v>1097</v>
      </c>
      <c r="C394" s="396">
        <v>6</v>
      </c>
      <c r="D394" s="347">
        <v>194400</v>
      </c>
      <c r="E394" s="347"/>
      <c r="F394" s="347"/>
      <c r="G394" s="347"/>
      <c r="H394" s="347"/>
      <c r="I394" s="347">
        <v>1</v>
      </c>
      <c r="J394" s="347">
        <v>194400</v>
      </c>
      <c r="K394" s="347"/>
      <c r="L394" s="347"/>
      <c r="M394" s="347"/>
      <c r="N394" s="347"/>
      <c r="O394" s="347"/>
      <c r="P394" s="347"/>
      <c r="Q394" s="347"/>
      <c r="R394" s="347"/>
      <c r="S394" s="347"/>
      <c r="T394" s="347"/>
      <c r="U394" s="347"/>
      <c r="V394" s="347"/>
      <c r="W394" s="347"/>
      <c r="X394" s="347"/>
      <c r="Y394" s="347"/>
      <c r="Z394" s="347"/>
      <c r="AA394" s="347"/>
      <c r="AB394" s="347"/>
      <c r="AC394" s="378"/>
    </row>
    <row r="395" spans="1:29" s="211" customFormat="1" ht="28.35" customHeight="1" x14ac:dyDescent="0.3">
      <c r="A395" s="346" t="s">
        <v>1319</v>
      </c>
      <c r="B395" s="395" t="s">
        <v>1311</v>
      </c>
      <c r="C395" s="396">
        <v>6</v>
      </c>
      <c r="D395" s="347">
        <v>33600</v>
      </c>
      <c r="E395" s="347"/>
      <c r="F395" s="347"/>
      <c r="G395" s="347"/>
      <c r="H395" s="347"/>
      <c r="I395" s="347">
        <v>1</v>
      </c>
      <c r="J395" s="347">
        <v>33600</v>
      </c>
      <c r="K395" s="347"/>
      <c r="L395" s="347"/>
      <c r="M395" s="347"/>
      <c r="N395" s="347"/>
      <c r="O395" s="347"/>
      <c r="P395" s="347"/>
      <c r="Q395" s="347"/>
      <c r="R395" s="347"/>
      <c r="S395" s="347"/>
      <c r="T395" s="347"/>
      <c r="U395" s="347"/>
      <c r="V395" s="347"/>
      <c r="W395" s="347"/>
      <c r="X395" s="347"/>
      <c r="Y395" s="347"/>
      <c r="Z395" s="347"/>
      <c r="AA395" s="347"/>
      <c r="AB395" s="347"/>
      <c r="AC395" s="378"/>
    </row>
    <row r="396" spans="1:29" s="211" customFormat="1" ht="28.35" customHeight="1" x14ac:dyDescent="0.3">
      <c r="A396" s="346" t="s">
        <v>1320</v>
      </c>
      <c r="B396" s="395" t="s">
        <v>1150</v>
      </c>
      <c r="C396" s="396">
        <v>2</v>
      </c>
      <c r="D396" s="347">
        <v>19000</v>
      </c>
      <c r="E396" s="347"/>
      <c r="F396" s="347"/>
      <c r="G396" s="347"/>
      <c r="H396" s="347"/>
      <c r="I396" s="347">
        <v>3</v>
      </c>
      <c r="J396" s="347">
        <v>19000</v>
      </c>
      <c r="K396" s="347"/>
      <c r="L396" s="347"/>
      <c r="M396" s="347"/>
      <c r="N396" s="347"/>
      <c r="O396" s="347"/>
      <c r="P396" s="347"/>
      <c r="Q396" s="347"/>
      <c r="R396" s="347"/>
      <c r="S396" s="347"/>
      <c r="T396" s="347"/>
      <c r="U396" s="347"/>
      <c r="V396" s="347"/>
      <c r="W396" s="347"/>
      <c r="X396" s="347"/>
      <c r="Y396" s="347"/>
      <c r="Z396" s="347"/>
      <c r="AA396" s="347"/>
      <c r="AB396" s="347"/>
      <c r="AC396" s="378"/>
    </row>
    <row r="397" spans="1:29" s="211" customFormat="1" ht="28.35" customHeight="1" x14ac:dyDescent="0.3">
      <c r="A397" s="346" t="s">
        <v>1321</v>
      </c>
      <c r="B397" s="395" t="s">
        <v>1318</v>
      </c>
      <c r="C397" s="396">
        <v>3</v>
      </c>
      <c r="D397" s="347">
        <v>16770</v>
      </c>
      <c r="E397" s="347"/>
      <c r="F397" s="347"/>
      <c r="G397" s="347"/>
      <c r="H397" s="347"/>
      <c r="I397" s="347">
        <v>6</v>
      </c>
      <c r="J397" s="347">
        <v>16770</v>
      </c>
      <c r="K397" s="347"/>
      <c r="L397" s="347"/>
      <c r="M397" s="347"/>
      <c r="N397" s="347"/>
      <c r="O397" s="347"/>
      <c r="P397" s="347"/>
      <c r="Q397" s="347"/>
      <c r="R397" s="347"/>
      <c r="S397" s="347"/>
      <c r="T397" s="347"/>
      <c r="U397" s="347"/>
      <c r="V397" s="347"/>
      <c r="W397" s="347"/>
      <c r="X397" s="347"/>
      <c r="Y397" s="347"/>
      <c r="Z397" s="347"/>
      <c r="AA397" s="347"/>
      <c r="AB397" s="347"/>
      <c r="AC397" s="378"/>
    </row>
    <row r="398" spans="1:29" s="211" customFormat="1" ht="28.35" customHeight="1" x14ac:dyDescent="0.3">
      <c r="A398" s="346" t="s">
        <v>1322</v>
      </c>
      <c r="B398" s="395" t="s">
        <v>1318</v>
      </c>
      <c r="C398" s="396">
        <v>4</v>
      </c>
      <c r="D398" s="347">
        <v>10400</v>
      </c>
      <c r="E398" s="347"/>
      <c r="F398" s="347"/>
      <c r="G398" s="347"/>
      <c r="H398" s="347"/>
      <c r="I398" s="347">
        <v>1</v>
      </c>
      <c r="J398" s="347">
        <v>10400</v>
      </c>
      <c r="K398" s="347"/>
      <c r="L398" s="347"/>
      <c r="M398" s="347"/>
      <c r="N398" s="347"/>
      <c r="O398" s="347"/>
      <c r="P398" s="347"/>
      <c r="Q398" s="347"/>
      <c r="R398" s="347"/>
      <c r="S398" s="347"/>
      <c r="T398" s="347"/>
      <c r="U398" s="347"/>
      <c r="V398" s="347"/>
      <c r="W398" s="347"/>
      <c r="X398" s="347"/>
      <c r="Y398" s="347"/>
      <c r="Z398" s="347"/>
      <c r="AA398" s="347"/>
      <c r="AB398" s="347"/>
      <c r="AC398" s="378"/>
    </row>
    <row r="399" spans="1:29" s="211" customFormat="1" ht="28.35" customHeight="1" x14ac:dyDescent="0.3">
      <c r="A399" s="346" t="s">
        <v>1525</v>
      </c>
      <c r="B399" s="395" t="s">
        <v>1318</v>
      </c>
      <c r="C399" s="396">
        <v>1</v>
      </c>
      <c r="D399" s="347">
        <v>4950</v>
      </c>
      <c r="E399" s="347"/>
      <c r="F399" s="347"/>
      <c r="G399" s="347"/>
      <c r="H399" s="347"/>
      <c r="I399" s="347"/>
      <c r="J399" s="347">
        <v>4950</v>
      </c>
      <c r="K399" s="347"/>
      <c r="L399" s="347"/>
      <c r="M399" s="347"/>
      <c r="N399" s="347"/>
      <c r="O399" s="347"/>
      <c r="P399" s="347"/>
      <c r="Q399" s="347"/>
      <c r="R399" s="347"/>
      <c r="S399" s="347"/>
      <c r="T399" s="347"/>
      <c r="U399" s="347"/>
      <c r="V399" s="347"/>
      <c r="W399" s="347"/>
      <c r="X399" s="347"/>
      <c r="Y399" s="347"/>
      <c r="Z399" s="347"/>
      <c r="AA399" s="347"/>
      <c r="AB399" s="347"/>
      <c r="AC399" s="378"/>
    </row>
    <row r="400" spans="1:29" s="211" customFormat="1" ht="28.35" customHeight="1" x14ac:dyDescent="0.3">
      <c r="A400" s="1106" t="s">
        <v>2267</v>
      </c>
      <c r="B400" s="395" t="s">
        <v>1097</v>
      </c>
      <c r="C400" s="396">
        <v>3</v>
      </c>
      <c r="D400" s="347">
        <v>63600</v>
      </c>
      <c r="E400" s="347"/>
      <c r="F400" s="347"/>
      <c r="G400" s="347"/>
      <c r="H400" s="347"/>
      <c r="I400" s="347">
        <v>1</v>
      </c>
      <c r="J400" s="347">
        <v>63600</v>
      </c>
      <c r="K400" s="347"/>
      <c r="L400" s="347"/>
      <c r="M400" s="347"/>
      <c r="N400" s="347"/>
      <c r="O400" s="347"/>
      <c r="P400" s="347"/>
      <c r="Q400" s="347"/>
      <c r="R400" s="347"/>
      <c r="S400" s="347"/>
      <c r="T400" s="347"/>
      <c r="U400" s="347"/>
      <c r="V400" s="347"/>
      <c r="W400" s="347"/>
      <c r="X400" s="347"/>
      <c r="Y400" s="347"/>
      <c r="Z400" s="347"/>
      <c r="AA400" s="347"/>
      <c r="AB400" s="347"/>
      <c r="AC400" s="378"/>
    </row>
    <row r="401" spans="1:29" s="211" customFormat="1" ht="23.25" customHeight="1" x14ac:dyDescent="0.3">
      <c r="A401" s="1245" t="s">
        <v>2338</v>
      </c>
      <c r="B401" s="395" t="s">
        <v>1097</v>
      </c>
      <c r="C401" s="396">
        <v>3</v>
      </c>
      <c r="D401" s="347">
        <v>17400</v>
      </c>
      <c r="E401" s="347"/>
      <c r="F401" s="347"/>
      <c r="G401" s="347"/>
      <c r="H401" s="347"/>
      <c r="I401" s="347">
        <v>1</v>
      </c>
      <c r="J401" s="347">
        <v>17400</v>
      </c>
      <c r="K401" s="347"/>
      <c r="L401" s="347"/>
      <c r="M401" s="347"/>
      <c r="N401" s="347"/>
      <c r="O401" s="347"/>
      <c r="P401" s="347"/>
      <c r="Q401" s="347"/>
      <c r="R401" s="347"/>
      <c r="S401" s="347"/>
      <c r="T401" s="347"/>
      <c r="U401" s="347"/>
      <c r="V401" s="347"/>
      <c r="W401" s="347"/>
      <c r="X401" s="347"/>
      <c r="Y401" s="347"/>
      <c r="Z401" s="347"/>
      <c r="AA401" s="347"/>
      <c r="AB401" s="347"/>
      <c r="AC401" s="378"/>
    </row>
    <row r="402" spans="1:29" s="211" customFormat="1" ht="28.35" customHeight="1" x14ac:dyDescent="0.3">
      <c r="A402" s="343" t="s">
        <v>1571</v>
      </c>
      <c r="B402" s="395" t="s">
        <v>431</v>
      </c>
      <c r="C402" s="396" t="s">
        <v>431</v>
      </c>
      <c r="D402" s="347">
        <v>450000</v>
      </c>
      <c r="E402" s="347"/>
      <c r="F402" s="347"/>
      <c r="G402" s="347"/>
      <c r="H402" s="347"/>
      <c r="I402" s="347">
        <v>1</v>
      </c>
      <c r="J402" s="347">
        <v>450000</v>
      </c>
      <c r="K402" s="347"/>
      <c r="L402" s="347"/>
      <c r="M402" s="347"/>
      <c r="N402" s="347"/>
      <c r="O402" s="347"/>
      <c r="P402" s="347"/>
      <c r="Q402" s="347"/>
      <c r="R402" s="347"/>
      <c r="S402" s="347"/>
      <c r="T402" s="347"/>
      <c r="U402" s="347"/>
      <c r="V402" s="347"/>
      <c r="W402" s="347"/>
      <c r="X402" s="347"/>
      <c r="Y402" s="347"/>
      <c r="Z402" s="347"/>
      <c r="AA402" s="347"/>
      <c r="AB402" s="347"/>
      <c r="AC402" s="378"/>
    </row>
    <row r="403" spans="1:29" s="211" customFormat="1" ht="28.35" customHeight="1" x14ac:dyDescent="0.3">
      <c r="A403" s="346" t="s">
        <v>2264</v>
      </c>
      <c r="B403" s="395" t="s">
        <v>1249</v>
      </c>
      <c r="C403" s="396" t="s">
        <v>431</v>
      </c>
      <c r="D403" s="347">
        <v>450000</v>
      </c>
      <c r="E403" s="347"/>
      <c r="F403" s="347"/>
      <c r="G403" s="347"/>
      <c r="H403" s="347"/>
      <c r="I403" s="347">
        <v>1</v>
      </c>
      <c r="J403" s="347">
        <v>450000</v>
      </c>
      <c r="K403" s="347"/>
      <c r="L403" s="347"/>
      <c r="M403" s="347"/>
      <c r="N403" s="347"/>
      <c r="O403" s="347"/>
      <c r="P403" s="347"/>
      <c r="Q403" s="347"/>
      <c r="R403" s="347"/>
      <c r="S403" s="347"/>
      <c r="T403" s="347"/>
      <c r="U403" s="347"/>
      <c r="V403" s="347"/>
      <c r="W403" s="347"/>
      <c r="X403" s="347"/>
      <c r="Y403" s="347"/>
      <c r="Z403" s="347"/>
      <c r="AA403" s="347"/>
      <c r="AB403" s="347"/>
      <c r="AC403" s="378"/>
    </row>
    <row r="404" spans="1:29" s="213" customFormat="1" ht="28.35" customHeight="1" x14ac:dyDescent="0.3">
      <c r="A404" s="346"/>
      <c r="B404" s="395"/>
      <c r="C404" s="396"/>
      <c r="D404" s="347"/>
      <c r="E404" s="347"/>
      <c r="F404" s="347"/>
      <c r="G404" s="347"/>
      <c r="H404" s="347"/>
      <c r="I404" s="347"/>
      <c r="J404" s="347"/>
      <c r="K404" s="347"/>
      <c r="L404" s="347"/>
      <c r="M404" s="347"/>
      <c r="N404" s="347"/>
      <c r="O404" s="347"/>
      <c r="P404" s="347"/>
      <c r="Q404" s="347"/>
      <c r="R404" s="347"/>
      <c r="S404" s="347"/>
      <c r="T404" s="347"/>
      <c r="U404" s="347"/>
      <c r="V404" s="347"/>
      <c r="W404" s="347"/>
      <c r="X404" s="347"/>
      <c r="Y404" s="347"/>
      <c r="Z404" s="347"/>
      <c r="AA404" s="347"/>
      <c r="AB404" s="347"/>
      <c r="AC404" s="378"/>
    </row>
    <row r="405" spans="1:29" s="213" customFormat="1" ht="28.35" customHeight="1" thickBot="1" x14ac:dyDescent="0.35">
      <c r="A405" s="390" t="s">
        <v>6</v>
      </c>
      <c r="B405" s="491"/>
      <c r="C405" s="765"/>
      <c r="D405" s="391">
        <f>D386</f>
        <v>986820</v>
      </c>
      <c r="E405" s="391"/>
      <c r="F405" s="425">
        <f>F386</f>
        <v>0</v>
      </c>
      <c r="G405" s="391"/>
      <c r="H405" s="391">
        <f>H388</f>
        <v>0</v>
      </c>
      <c r="I405" s="391"/>
      <c r="J405" s="391">
        <f>J387</f>
        <v>986820</v>
      </c>
      <c r="K405" s="391"/>
      <c r="L405" s="391">
        <f>L388</f>
        <v>0</v>
      </c>
      <c r="M405" s="391"/>
      <c r="N405" s="391">
        <f>N388</f>
        <v>0</v>
      </c>
      <c r="O405" s="391"/>
      <c r="P405" s="391">
        <f>P388</f>
        <v>0</v>
      </c>
      <c r="Q405" s="391"/>
      <c r="R405" s="391"/>
      <c r="S405" s="391"/>
      <c r="T405" s="391"/>
      <c r="U405" s="391"/>
      <c r="V405" s="391"/>
      <c r="W405" s="391"/>
      <c r="X405" s="391"/>
      <c r="Y405" s="391"/>
      <c r="Z405" s="391"/>
      <c r="AA405" s="391"/>
      <c r="AB405" s="391"/>
      <c r="AC405" s="378"/>
    </row>
    <row r="406" spans="1:29" ht="28.35" customHeight="1" thickTop="1" x14ac:dyDescent="0.3">
      <c r="A406" s="882"/>
      <c r="B406" s="883"/>
      <c r="C406" s="884"/>
      <c r="D406" s="885"/>
      <c r="E406" s="885"/>
      <c r="F406" s="886"/>
      <c r="G406" s="885"/>
      <c r="H406" s="885"/>
      <c r="I406" s="885"/>
      <c r="J406" s="885"/>
      <c r="K406" s="885"/>
      <c r="L406" s="885"/>
      <c r="M406" s="885"/>
      <c r="N406" s="885"/>
      <c r="O406" s="885"/>
      <c r="P406" s="885"/>
      <c r="Q406" s="885"/>
      <c r="R406" s="885"/>
      <c r="S406" s="885"/>
      <c r="T406" s="885"/>
      <c r="U406" s="885"/>
      <c r="V406" s="885"/>
      <c r="W406" s="885"/>
      <c r="X406" s="885"/>
      <c r="Y406" s="885"/>
      <c r="Z406" s="885"/>
      <c r="AA406" s="864" t="s">
        <v>126</v>
      </c>
      <c r="AB406" s="885"/>
      <c r="AC406" s="864"/>
    </row>
    <row r="407" spans="1:29" ht="28.35" customHeight="1" x14ac:dyDescent="0.35">
      <c r="A407" s="1022" t="s">
        <v>1308</v>
      </c>
      <c r="B407" s="1023"/>
      <c r="C407" s="1024"/>
      <c r="D407" s="1025"/>
      <c r="E407" s="1025"/>
      <c r="F407" s="1025"/>
      <c r="G407" s="1025"/>
      <c r="H407" s="1025"/>
      <c r="I407" s="1025"/>
      <c r="J407" s="1025"/>
      <c r="K407" s="1025"/>
      <c r="L407" s="1025"/>
      <c r="M407" s="1025"/>
      <c r="N407" s="1025"/>
      <c r="O407" s="1025"/>
      <c r="P407" s="1025"/>
      <c r="Q407" s="1025"/>
      <c r="R407" s="1025"/>
      <c r="S407" s="1025"/>
      <c r="T407" s="1025"/>
      <c r="U407" s="1025"/>
      <c r="V407" s="1025"/>
      <c r="W407" s="1025"/>
      <c r="X407" s="1025"/>
      <c r="Y407" s="1025"/>
      <c r="Z407" s="1025"/>
      <c r="AA407" s="864"/>
      <c r="AB407" s="1025"/>
      <c r="AC407" s="864"/>
    </row>
    <row r="408" spans="1:29" ht="28.35" customHeight="1" x14ac:dyDescent="0.35">
      <c r="A408" s="1022" t="s">
        <v>452</v>
      </c>
      <c r="B408" s="1023"/>
      <c r="C408" s="1024"/>
      <c r="D408" s="1025"/>
      <c r="E408" s="1025"/>
      <c r="F408" s="1025"/>
      <c r="G408" s="1025"/>
      <c r="H408" s="1025"/>
      <c r="I408" s="1025"/>
      <c r="J408" s="1025"/>
      <c r="K408" s="1025"/>
      <c r="L408" s="1025"/>
      <c r="M408" s="1025"/>
      <c r="N408" s="1025"/>
      <c r="O408" s="1025"/>
      <c r="P408" s="1025"/>
      <c r="Q408" s="1025"/>
      <c r="R408" s="1025"/>
      <c r="S408" s="1025"/>
      <c r="T408" s="1025"/>
      <c r="U408" s="1025"/>
      <c r="V408" s="1025"/>
      <c r="W408" s="1025"/>
      <c r="X408" s="1025"/>
      <c r="Y408" s="1025"/>
      <c r="Z408" s="1025"/>
      <c r="AA408" s="1025"/>
      <c r="AB408" s="1025"/>
      <c r="AC408" s="864"/>
    </row>
    <row r="409" spans="1:29" s="864" customFormat="1" ht="28.35" customHeight="1" x14ac:dyDescent="0.35">
      <c r="A409" s="1022" t="s">
        <v>535</v>
      </c>
      <c r="B409" s="1023"/>
      <c r="C409" s="1024"/>
      <c r="D409" s="1025"/>
      <c r="E409" s="1025"/>
      <c r="F409" s="1025"/>
      <c r="G409" s="1025"/>
      <c r="H409" s="1025"/>
      <c r="I409" s="1025"/>
      <c r="J409" s="1026" t="s">
        <v>536</v>
      </c>
      <c r="K409" s="1025"/>
      <c r="L409" s="1025"/>
      <c r="M409" s="1025"/>
      <c r="N409" s="1025"/>
      <c r="O409" s="1025"/>
      <c r="P409" s="1025"/>
      <c r="Q409" s="1025"/>
      <c r="R409" s="1025"/>
      <c r="S409" s="1025"/>
      <c r="T409" s="1025"/>
      <c r="U409" s="1025"/>
      <c r="V409" s="1025"/>
      <c r="W409" s="1025"/>
      <c r="X409" s="1025"/>
      <c r="Y409" s="1025"/>
      <c r="Z409" s="1025"/>
      <c r="AA409" s="1025"/>
      <c r="AB409" s="1025"/>
    </row>
    <row r="410" spans="1:29" s="864" customFormat="1" ht="28.35" customHeight="1" x14ac:dyDescent="0.35">
      <c r="A410" s="1022" t="s">
        <v>1371</v>
      </c>
      <c r="B410" s="1023"/>
      <c r="C410" s="1024"/>
      <c r="D410" s="1025"/>
      <c r="E410" s="1025"/>
      <c r="F410" s="1025"/>
      <c r="G410" s="1025"/>
      <c r="H410" s="1025"/>
      <c r="I410" s="1025"/>
      <c r="J410" s="1025"/>
      <c r="K410" s="1025"/>
      <c r="L410" s="1025"/>
      <c r="M410" s="1025"/>
      <c r="N410" s="1025"/>
      <c r="O410" s="1025"/>
      <c r="P410" s="1025"/>
      <c r="Q410" s="1025"/>
      <c r="R410" s="1025"/>
      <c r="S410" s="1025"/>
      <c r="T410" s="1025"/>
      <c r="U410" s="1025"/>
      <c r="V410" s="1025"/>
      <c r="W410" s="1025"/>
      <c r="X410" s="1025"/>
      <c r="Y410" s="1025"/>
      <c r="Z410" s="1025"/>
      <c r="AA410" s="1025"/>
      <c r="AB410" s="1025"/>
    </row>
    <row r="411" spans="1:29" s="864" customFormat="1" ht="28.35" customHeight="1" x14ac:dyDescent="0.35">
      <c r="A411" s="1317" t="s">
        <v>1677</v>
      </c>
      <c r="B411" s="1317"/>
      <c r="C411" s="1317"/>
      <c r="D411" s="1317"/>
      <c r="E411" s="1027"/>
      <c r="F411" s="1028"/>
      <c r="G411" s="1028"/>
      <c r="H411" s="1027"/>
      <c r="I411" s="1027"/>
      <c r="J411" s="1027"/>
      <c r="K411" s="1027"/>
      <c r="L411" s="1028"/>
      <c r="M411" s="1028"/>
      <c r="N411" s="1027"/>
      <c r="O411" s="1027"/>
      <c r="P411" s="1027"/>
      <c r="Q411" s="1027"/>
      <c r="R411" s="1028"/>
      <c r="S411" s="1028"/>
      <c r="T411" s="1027"/>
      <c r="U411" s="1027"/>
      <c r="V411" s="1027"/>
      <c r="W411" s="1027"/>
      <c r="X411" s="1028"/>
      <c r="Y411" s="1028"/>
      <c r="Z411" s="1029"/>
      <c r="AA411" s="1027"/>
      <c r="AB411" s="1027"/>
    </row>
    <row r="412" spans="1:29" s="864" customFormat="1" ht="28.35" customHeight="1" x14ac:dyDescent="0.35">
      <c r="A412" s="1317" t="s">
        <v>1676</v>
      </c>
      <c r="B412" s="1317"/>
      <c r="C412" s="1317"/>
      <c r="D412" s="1317"/>
      <c r="E412" s="1027"/>
      <c r="F412" s="1028"/>
      <c r="G412" s="1028"/>
      <c r="H412" s="1027"/>
      <c r="I412" s="1027"/>
      <c r="J412" s="1027"/>
      <c r="K412" s="1027"/>
      <c r="L412" s="1028"/>
      <c r="M412" s="1028"/>
      <c r="N412" s="1027"/>
      <c r="O412" s="1027"/>
      <c r="P412" s="1027"/>
      <c r="Q412" s="1027"/>
      <c r="R412" s="1028"/>
      <c r="S412" s="1028"/>
      <c r="T412" s="1027"/>
      <c r="U412" s="1027"/>
      <c r="V412" s="1027"/>
      <c r="W412" s="1027"/>
      <c r="X412" s="1028"/>
      <c r="Y412" s="1028"/>
      <c r="Z412" s="1029"/>
      <c r="AA412" s="1027"/>
      <c r="AB412" s="1027"/>
    </row>
    <row r="413" spans="1:29" s="864" customFormat="1" ht="28.35" customHeight="1" x14ac:dyDescent="0.35">
      <c r="A413" s="1317" t="s">
        <v>1552</v>
      </c>
      <c r="B413" s="1317"/>
      <c r="C413" s="1317"/>
      <c r="D413" s="1317"/>
      <c r="E413" s="1317"/>
      <c r="F413" s="1317"/>
      <c r="G413" s="1317"/>
      <c r="H413" s="1317"/>
      <c r="I413" s="1317"/>
      <c r="J413" s="1317"/>
      <c r="K413" s="1317"/>
      <c r="L413" s="1317"/>
      <c r="M413" s="1317"/>
      <c r="N413" s="1317"/>
      <c r="O413" s="1317"/>
      <c r="P413" s="1027"/>
      <c r="Q413" s="1027"/>
      <c r="R413" s="1028"/>
      <c r="S413" s="1028"/>
      <c r="T413" s="1027"/>
      <c r="U413" s="1027"/>
      <c r="V413" s="1027"/>
      <c r="W413" s="1027"/>
      <c r="X413" s="1028"/>
      <c r="Y413" s="1028"/>
      <c r="Z413" s="1029"/>
      <c r="AA413" s="1027"/>
      <c r="AB413" s="1027"/>
    </row>
    <row r="414" spans="1:29" s="864" customFormat="1" ht="28.35" customHeight="1" x14ac:dyDescent="0.35">
      <c r="A414" s="1030" t="s">
        <v>1818</v>
      </c>
      <c r="B414" s="1031"/>
      <c r="C414" s="1027"/>
      <c r="D414" s="1028"/>
      <c r="E414" s="1027"/>
      <c r="F414" s="1028"/>
      <c r="G414" s="1028"/>
      <c r="H414" s="1027"/>
      <c r="I414" s="1027"/>
      <c r="J414" s="1028"/>
      <c r="K414" s="1027"/>
      <c r="L414" s="1028"/>
      <c r="M414" s="1028"/>
      <c r="N414" s="1027"/>
      <c r="O414" s="1027"/>
      <c r="P414" s="1027"/>
      <c r="Q414" s="1027"/>
      <c r="R414" s="1028"/>
      <c r="S414" s="1028"/>
      <c r="T414" s="1027"/>
      <c r="U414" s="1027"/>
      <c r="V414" s="1027"/>
      <c r="W414" s="1027"/>
      <c r="X414" s="1028"/>
      <c r="Y414" s="1028"/>
      <c r="Z414" s="1029"/>
      <c r="AA414" s="1027"/>
      <c r="AB414" s="1027"/>
    </row>
    <row r="415" spans="1:29" s="864" customFormat="1" ht="28.35" customHeight="1" x14ac:dyDescent="0.35">
      <c r="A415" s="1028" t="s">
        <v>2113</v>
      </c>
      <c r="B415" s="1031"/>
      <c r="C415" s="1027"/>
      <c r="D415" s="1028"/>
      <c r="E415" s="1027"/>
      <c r="F415" s="1028"/>
      <c r="G415" s="1028"/>
      <c r="H415" s="1029"/>
      <c r="I415" s="1029"/>
      <c r="J415" s="1029"/>
      <c r="K415" s="1027"/>
      <c r="L415" s="1028"/>
      <c r="M415" s="1028"/>
      <c r="N415" s="1029"/>
      <c r="O415" s="1029"/>
      <c r="P415" s="1029"/>
      <c r="Q415" s="1027"/>
      <c r="R415" s="1028"/>
      <c r="S415" s="1028"/>
      <c r="T415" s="1029"/>
      <c r="U415" s="1029"/>
      <c r="V415" s="1029"/>
      <c r="W415" s="1027"/>
      <c r="X415" s="1028"/>
      <c r="Y415" s="1028"/>
      <c r="Z415" s="1029"/>
      <c r="AA415" s="1338" t="s">
        <v>89</v>
      </c>
      <c r="AB415" s="1338"/>
    </row>
    <row r="416" spans="1:29" s="864" customFormat="1" ht="28.35" customHeight="1" x14ac:dyDescent="0.3">
      <c r="A416" s="1308" t="s">
        <v>81</v>
      </c>
      <c r="B416" s="1308" t="s">
        <v>7</v>
      </c>
      <c r="C416" s="1337" t="s">
        <v>16</v>
      </c>
      <c r="D416" s="1311"/>
      <c r="E416" s="1337" t="s">
        <v>104</v>
      </c>
      <c r="F416" s="1337"/>
      <c r="G416" s="1337"/>
      <c r="H416" s="1337"/>
      <c r="I416" s="1337"/>
      <c r="J416" s="1337"/>
      <c r="K416" s="1337" t="s">
        <v>68</v>
      </c>
      <c r="L416" s="1337"/>
      <c r="M416" s="1337"/>
      <c r="N416" s="1337"/>
      <c r="O416" s="1337"/>
      <c r="P416" s="1337"/>
      <c r="Q416" s="1337" t="s">
        <v>92</v>
      </c>
      <c r="R416" s="1337"/>
      <c r="S416" s="1337"/>
      <c r="T416" s="1337"/>
      <c r="U416" s="1337"/>
      <c r="V416" s="1337"/>
      <c r="W416" s="1337" t="s">
        <v>93</v>
      </c>
      <c r="X416" s="1337"/>
      <c r="Y416" s="1337"/>
      <c r="Z416" s="1337"/>
      <c r="AA416" s="1337"/>
      <c r="AB416" s="1337"/>
    </row>
    <row r="417" spans="1:28" s="864" customFormat="1" ht="28.35" customHeight="1" x14ac:dyDescent="0.3">
      <c r="A417" s="1309"/>
      <c r="B417" s="1309"/>
      <c r="C417" s="1032"/>
      <c r="D417" s="1314" t="s">
        <v>17</v>
      </c>
      <c r="E417" s="1337" t="s">
        <v>105</v>
      </c>
      <c r="F417" s="1337"/>
      <c r="G417" s="1337" t="s">
        <v>106</v>
      </c>
      <c r="H417" s="1337"/>
      <c r="I417" s="1337" t="s">
        <v>107</v>
      </c>
      <c r="J417" s="1337"/>
      <c r="K417" s="1337" t="s">
        <v>88</v>
      </c>
      <c r="L417" s="1337"/>
      <c r="M417" s="1337" t="s">
        <v>94</v>
      </c>
      <c r="N417" s="1337"/>
      <c r="O417" s="1337" t="s">
        <v>95</v>
      </c>
      <c r="P417" s="1337"/>
      <c r="Q417" s="1337" t="s">
        <v>96</v>
      </c>
      <c r="R417" s="1337"/>
      <c r="S417" s="1337" t="s">
        <v>97</v>
      </c>
      <c r="T417" s="1337"/>
      <c r="U417" s="1337" t="s">
        <v>98</v>
      </c>
      <c r="V417" s="1337"/>
      <c r="W417" s="1337" t="s">
        <v>99</v>
      </c>
      <c r="X417" s="1337"/>
      <c r="Y417" s="1337" t="s">
        <v>100</v>
      </c>
      <c r="Z417" s="1337"/>
      <c r="AA417" s="1337" t="s">
        <v>101</v>
      </c>
      <c r="AB417" s="1337"/>
    </row>
    <row r="418" spans="1:28" s="864" customFormat="1" ht="28.35" customHeight="1" x14ac:dyDescent="0.3">
      <c r="A418" s="1309"/>
      <c r="B418" s="1309"/>
      <c r="C418" s="1033" t="s">
        <v>84</v>
      </c>
      <c r="D418" s="1315"/>
      <c r="E418" s="1032" t="s">
        <v>84</v>
      </c>
      <c r="F418" s="1032" t="s">
        <v>86</v>
      </c>
      <c r="G418" s="1032" t="s">
        <v>84</v>
      </c>
      <c r="H418" s="1032" t="s">
        <v>86</v>
      </c>
      <c r="I418" s="1032" t="s">
        <v>84</v>
      </c>
      <c r="J418" s="1032" t="s">
        <v>86</v>
      </c>
      <c r="K418" s="1032" t="s">
        <v>84</v>
      </c>
      <c r="L418" s="1032" t="s">
        <v>86</v>
      </c>
      <c r="M418" s="1032" t="s">
        <v>84</v>
      </c>
      <c r="N418" s="1032" t="s">
        <v>86</v>
      </c>
      <c r="O418" s="1032" t="s">
        <v>84</v>
      </c>
      <c r="P418" s="1032" t="s">
        <v>86</v>
      </c>
      <c r="Q418" s="1032" t="s">
        <v>84</v>
      </c>
      <c r="R418" s="1032" t="s">
        <v>86</v>
      </c>
      <c r="S418" s="1032" t="s">
        <v>84</v>
      </c>
      <c r="T418" s="1032" t="s">
        <v>86</v>
      </c>
      <c r="U418" s="1032" t="s">
        <v>84</v>
      </c>
      <c r="V418" s="1032" t="s">
        <v>86</v>
      </c>
      <c r="W418" s="1032" t="s">
        <v>84</v>
      </c>
      <c r="X418" s="1032" t="s">
        <v>86</v>
      </c>
      <c r="Y418" s="1032" t="s">
        <v>84</v>
      </c>
      <c r="Z418" s="1032" t="s">
        <v>86</v>
      </c>
      <c r="AA418" s="1032" t="s">
        <v>84</v>
      </c>
      <c r="AB418" s="1032" t="s">
        <v>86</v>
      </c>
    </row>
    <row r="419" spans="1:28" s="864" customFormat="1" ht="28.35" customHeight="1" x14ac:dyDescent="0.3">
      <c r="A419" s="1310"/>
      <c r="B419" s="1310"/>
      <c r="C419" s="1034" t="s">
        <v>85</v>
      </c>
      <c r="D419" s="1316"/>
      <c r="E419" s="1034" t="s">
        <v>85</v>
      </c>
      <c r="F419" s="1034" t="s">
        <v>87</v>
      </c>
      <c r="G419" s="1034" t="s">
        <v>85</v>
      </c>
      <c r="H419" s="1034" t="s">
        <v>87</v>
      </c>
      <c r="I419" s="1034" t="s">
        <v>85</v>
      </c>
      <c r="J419" s="1034" t="s">
        <v>87</v>
      </c>
      <c r="K419" s="1034" t="s">
        <v>85</v>
      </c>
      <c r="L419" s="1034" t="s">
        <v>87</v>
      </c>
      <c r="M419" s="1034" t="s">
        <v>85</v>
      </c>
      <c r="N419" s="1034" t="s">
        <v>87</v>
      </c>
      <c r="O419" s="1034" t="s">
        <v>85</v>
      </c>
      <c r="P419" s="1034" t="s">
        <v>87</v>
      </c>
      <c r="Q419" s="1034" t="s">
        <v>85</v>
      </c>
      <c r="R419" s="1034" t="s">
        <v>87</v>
      </c>
      <c r="S419" s="1034" t="s">
        <v>85</v>
      </c>
      <c r="T419" s="1034" t="s">
        <v>87</v>
      </c>
      <c r="U419" s="1034" t="s">
        <v>85</v>
      </c>
      <c r="V419" s="1034" t="s">
        <v>87</v>
      </c>
      <c r="W419" s="1034" t="s">
        <v>85</v>
      </c>
      <c r="X419" s="1034" t="s">
        <v>87</v>
      </c>
      <c r="Y419" s="1034" t="s">
        <v>85</v>
      </c>
      <c r="Z419" s="1034" t="s">
        <v>87</v>
      </c>
      <c r="AA419" s="1034" t="s">
        <v>85</v>
      </c>
      <c r="AB419" s="1034" t="s">
        <v>87</v>
      </c>
    </row>
    <row r="420" spans="1:28" s="864" customFormat="1" ht="28.35" customHeight="1" x14ac:dyDescent="0.45">
      <c r="A420" s="859" t="s">
        <v>1296</v>
      </c>
      <c r="B420" s="860"/>
      <c r="C420" s="861"/>
      <c r="D420" s="862">
        <f>D421+D445+D453+D484+D522+D526+D544+D553+D560</f>
        <v>4133539</v>
      </c>
      <c r="E420" s="862">
        <v>0</v>
      </c>
      <c r="F420" s="862">
        <f>L578</f>
        <v>142755</v>
      </c>
      <c r="G420" s="862">
        <v>0</v>
      </c>
      <c r="H420" s="862">
        <f>H578</f>
        <v>142755</v>
      </c>
      <c r="I420" s="862">
        <v>0</v>
      </c>
      <c r="J420" s="339">
        <f>J422+J529+J550+J578+J585</f>
        <v>337489</v>
      </c>
      <c r="K420" s="1080">
        <v>0</v>
      </c>
      <c r="L420" s="339">
        <f>L578</f>
        <v>142755</v>
      </c>
      <c r="M420" s="1080">
        <v>0</v>
      </c>
      <c r="N420" s="339">
        <f>N578</f>
        <v>142755</v>
      </c>
      <c r="O420" s="862">
        <v>0</v>
      </c>
      <c r="P420" s="339">
        <f>P429+P446+P451+P493+P533+P545+P548+P550+P575+P578+P588</f>
        <v>840498</v>
      </c>
      <c r="Q420" s="1080">
        <v>0</v>
      </c>
      <c r="R420" s="339">
        <f>R481+R578</f>
        <v>162755</v>
      </c>
      <c r="S420" s="1080">
        <v>0</v>
      </c>
      <c r="T420" s="339">
        <f>T578</f>
        <v>142755</v>
      </c>
      <c r="U420" s="862">
        <v>0</v>
      </c>
      <c r="V420" s="1083">
        <f>V435+V437+V448+V454+V456+V459+V464+V468+V477+V496+V500+V561+V565+V578+V581+V583+V590</f>
        <v>1159889</v>
      </c>
      <c r="W420" s="1080">
        <v>0</v>
      </c>
      <c r="X420" s="339">
        <f>X578</f>
        <v>142755</v>
      </c>
      <c r="Y420" s="1080">
        <v>0</v>
      </c>
      <c r="Z420" s="339">
        <v>633623</v>
      </c>
      <c r="AA420" s="1080" t="s">
        <v>431</v>
      </c>
      <c r="AB420" s="339">
        <f>AB578</f>
        <v>142755</v>
      </c>
    </row>
    <row r="421" spans="1:28" s="864" customFormat="1" ht="28.35" customHeight="1" x14ac:dyDescent="0.3">
      <c r="A421" s="865" t="s">
        <v>1372</v>
      </c>
      <c r="B421" s="866"/>
      <c r="C421" s="867"/>
      <c r="D421" s="868">
        <f>D422+D425+D429+D432+D435+D437</f>
        <v>533800</v>
      </c>
      <c r="E421" s="869"/>
      <c r="F421" s="869"/>
      <c r="G421" s="869"/>
      <c r="H421" s="869"/>
      <c r="I421" s="869"/>
      <c r="J421" s="873"/>
      <c r="K421" s="873"/>
      <c r="L421" s="873"/>
      <c r="M421" s="873"/>
      <c r="N421" s="873"/>
      <c r="O421" s="869"/>
      <c r="P421" s="873"/>
      <c r="Q421" s="873"/>
      <c r="R421" s="873"/>
      <c r="S421" s="873"/>
      <c r="T421" s="873"/>
      <c r="U421" s="869"/>
      <c r="V421" s="869"/>
      <c r="W421" s="873"/>
      <c r="X421" s="873"/>
      <c r="Y421" s="873"/>
      <c r="Z421" s="873"/>
      <c r="AA421" s="873"/>
      <c r="AB421" s="873"/>
    </row>
    <row r="422" spans="1:28" s="864" customFormat="1" ht="28.35" customHeight="1" x14ac:dyDescent="0.3">
      <c r="A422" s="844" t="s">
        <v>1373</v>
      </c>
      <c r="B422" s="871" t="s">
        <v>431</v>
      </c>
      <c r="C422" s="872" t="s">
        <v>431</v>
      </c>
      <c r="D422" s="873">
        <f>D423+D424</f>
        <v>78800</v>
      </c>
      <c r="E422" s="873"/>
      <c r="F422" s="1035"/>
      <c r="G422" s="873"/>
      <c r="H422" s="873" t="s">
        <v>431</v>
      </c>
      <c r="I422" s="873" t="s">
        <v>431</v>
      </c>
      <c r="J422" s="873">
        <f>J423+J424</f>
        <v>78800</v>
      </c>
      <c r="K422" s="873"/>
      <c r="L422" s="873"/>
      <c r="M422" s="873"/>
      <c r="N422" s="873"/>
      <c r="O422" s="873"/>
      <c r="P422" s="873"/>
      <c r="Q422" s="873"/>
      <c r="R422" s="873"/>
      <c r="S422" s="873"/>
      <c r="T422" s="873"/>
      <c r="U422" s="873"/>
      <c r="V422" s="873"/>
      <c r="W422" s="873"/>
      <c r="X422" s="873"/>
      <c r="Y422" s="873"/>
      <c r="Z422" s="873"/>
      <c r="AA422" s="873"/>
      <c r="AB422" s="873"/>
    </row>
    <row r="423" spans="1:28" s="864" customFormat="1" ht="28.35" customHeight="1" x14ac:dyDescent="0.3">
      <c r="A423" s="844" t="s">
        <v>1253</v>
      </c>
      <c r="B423" s="871" t="s">
        <v>2208</v>
      </c>
      <c r="C423" s="872">
        <v>1</v>
      </c>
      <c r="D423" s="873">
        <v>3600</v>
      </c>
      <c r="E423" s="873"/>
      <c r="F423" s="873"/>
      <c r="G423" s="873"/>
      <c r="H423" s="873"/>
      <c r="I423" s="873">
        <v>1</v>
      </c>
      <c r="J423" s="873">
        <v>3600</v>
      </c>
      <c r="K423" s="873"/>
      <c r="L423" s="873"/>
      <c r="M423" s="873"/>
      <c r="N423" s="873"/>
      <c r="O423" s="873"/>
      <c r="P423" s="873"/>
      <c r="Q423" s="873"/>
      <c r="R423" s="873"/>
      <c r="S423" s="873"/>
      <c r="T423" s="873"/>
      <c r="U423" s="873"/>
      <c r="V423" s="873"/>
      <c r="W423" s="873"/>
      <c r="X423" s="873"/>
      <c r="Y423" s="873"/>
      <c r="Z423" s="873"/>
      <c r="AA423" s="873"/>
      <c r="AB423" s="873"/>
    </row>
    <row r="424" spans="1:28" s="864" customFormat="1" ht="28.35" customHeight="1" x14ac:dyDescent="0.3">
      <c r="A424" s="844" t="s">
        <v>1254</v>
      </c>
      <c r="B424" s="871" t="s">
        <v>1249</v>
      </c>
      <c r="C424" s="872">
        <v>1</v>
      </c>
      <c r="D424" s="873">
        <v>75200</v>
      </c>
      <c r="E424" s="873"/>
      <c r="F424" s="873"/>
      <c r="G424" s="873"/>
      <c r="H424" s="873"/>
      <c r="I424" s="873">
        <v>1</v>
      </c>
      <c r="J424" s="873">
        <v>75200</v>
      </c>
      <c r="K424" s="873"/>
      <c r="L424" s="873"/>
      <c r="M424" s="873"/>
      <c r="N424" s="873"/>
      <c r="O424" s="873"/>
      <c r="P424" s="873"/>
      <c r="Q424" s="873"/>
      <c r="R424" s="873"/>
      <c r="S424" s="873"/>
      <c r="T424" s="873"/>
      <c r="U424" s="873"/>
      <c r="V424" s="873"/>
      <c r="W424" s="873"/>
      <c r="X424" s="873"/>
      <c r="Y424" s="873"/>
      <c r="Z424" s="873"/>
      <c r="AA424" s="873"/>
      <c r="AB424" s="873"/>
    </row>
    <row r="425" spans="1:28" s="864" customFormat="1" ht="39.75" customHeight="1" x14ac:dyDescent="0.3">
      <c r="A425" s="840" t="s">
        <v>1374</v>
      </c>
      <c r="B425" s="871" t="s">
        <v>431</v>
      </c>
      <c r="C425" s="872" t="s">
        <v>431</v>
      </c>
      <c r="D425" s="873">
        <f>D426+D427+D428</f>
        <v>23200</v>
      </c>
      <c r="E425" s="873"/>
      <c r="F425" s="873"/>
      <c r="G425" s="873"/>
      <c r="H425" s="873"/>
      <c r="I425" s="873"/>
      <c r="J425" s="873"/>
      <c r="K425" s="873"/>
      <c r="L425" s="873"/>
      <c r="M425" s="873"/>
      <c r="N425" s="873"/>
      <c r="O425" s="873"/>
      <c r="P425" s="873"/>
      <c r="Q425" s="873"/>
      <c r="R425" s="873"/>
      <c r="S425" s="873"/>
      <c r="T425" s="873"/>
      <c r="U425" s="873"/>
      <c r="V425" s="873"/>
      <c r="W425" s="873"/>
      <c r="X425" s="873"/>
      <c r="Y425" s="873" t="s">
        <v>431</v>
      </c>
      <c r="Z425" s="873">
        <f>Z426+Z427+Z428</f>
        <v>23200</v>
      </c>
      <c r="AA425" s="873"/>
      <c r="AB425" s="873"/>
    </row>
    <row r="426" spans="1:28" s="864" customFormat="1" ht="28.35" customHeight="1" x14ac:dyDescent="0.3">
      <c r="A426" s="844" t="s">
        <v>1253</v>
      </c>
      <c r="B426" s="871" t="s">
        <v>2208</v>
      </c>
      <c r="C426" s="872">
        <v>2</v>
      </c>
      <c r="D426" s="873">
        <v>14400</v>
      </c>
      <c r="E426" s="873"/>
      <c r="F426" s="873" t="s">
        <v>431</v>
      </c>
      <c r="G426" s="873"/>
      <c r="H426" s="873"/>
      <c r="I426" s="873"/>
      <c r="J426" s="873"/>
      <c r="K426" s="873"/>
      <c r="L426" s="873"/>
      <c r="M426" s="873"/>
      <c r="N426" s="873"/>
      <c r="O426" s="873"/>
      <c r="P426" s="873"/>
      <c r="Q426" s="873"/>
      <c r="R426" s="873"/>
      <c r="S426" s="873"/>
      <c r="T426" s="873"/>
      <c r="U426" s="873"/>
      <c r="V426" s="873"/>
      <c r="W426" s="873"/>
      <c r="X426" s="873"/>
      <c r="Y426" s="873">
        <v>2</v>
      </c>
      <c r="Z426" s="873">
        <v>14400</v>
      </c>
      <c r="AA426" s="873"/>
      <c r="AB426" s="873"/>
    </row>
    <row r="427" spans="1:28" s="864" customFormat="1" ht="28.35" customHeight="1" x14ac:dyDescent="0.3">
      <c r="A427" s="844" t="s">
        <v>1254</v>
      </c>
      <c r="B427" s="871" t="s">
        <v>1279</v>
      </c>
      <c r="C427" s="872">
        <v>1</v>
      </c>
      <c r="D427" s="873">
        <v>4800</v>
      </c>
      <c r="E427" s="873"/>
      <c r="F427" s="873" t="s">
        <v>431</v>
      </c>
      <c r="G427" s="873"/>
      <c r="H427" s="873"/>
      <c r="I427" s="873"/>
      <c r="J427" s="873"/>
      <c r="K427" s="873"/>
      <c r="L427" s="873"/>
      <c r="M427" s="873"/>
      <c r="N427" s="873"/>
      <c r="O427" s="873"/>
      <c r="P427" s="873"/>
      <c r="Q427" s="873"/>
      <c r="R427" s="873"/>
      <c r="S427" s="873"/>
      <c r="T427" s="873"/>
      <c r="U427" s="873"/>
      <c r="V427" s="873"/>
      <c r="W427" s="873"/>
      <c r="X427" s="873"/>
      <c r="Y427" s="873">
        <v>1</v>
      </c>
      <c r="Z427" s="873">
        <v>4800</v>
      </c>
      <c r="AA427" s="873"/>
      <c r="AB427" s="873"/>
    </row>
    <row r="428" spans="1:28" s="864" customFormat="1" ht="28.35" customHeight="1" x14ac:dyDescent="0.3">
      <c r="A428" s="844" t="s">
        <v>1438</v>
      </c>
      <c r="B428" s="871" t="s">
        <v>1249</v>
      </c>
      <c r="C428" s="872">
        <v>1</v>
      </c>
      <c r="D428" s="873">
        <v>4000</v>
      </c>
      <c r="E428" s="873"/>
      <c r="F428" s="873" t="s">
        <v>431</v>
      </c>
      <c r="G428" s="1036" t="s">
        <v>431</v>
      </c>
      <c r="H428" s="873"/>
      <c r="I428" s="873"/>
      <c r="J428" s="873"/>
      <c r="K428" s="873"/>
      <c r="L428" s="873"/>
      <c r="M428" s="873"/>
      <c r="N428" s="873"/>
      <c r="O428" s="873"/>
      <c r="P428" s="873"/>
      <c r="Q428" s="873"/>
      <c r="R428" s="873"/>
      <c r="S428" s="873"/>
      <c r="T428" s="873"/>
      <c r="U428" s="873"/>
      <c r="V428" s="873"/>
      <c r="W428" s="873"/>
      <c r="X428" s="873"/>
      <c r="Y428" s="873">
        <v>1</v>
      </c>
      <c r="Z428" s="873">
        <v>4000</v>
      </c>
      <c r="AA428" s="873"/>
      <c r="AB428" s="873"/>
    </row>
    <row r="429" spans="1:28" s="864" customFormat="1" ht="28.35" customHeight="1" x14ac:dyDescent="0.3">
      <c r="A429" s="844" t="s">
        <v>1375</v>
      </c>
      <c r="B429" s="871" t="s">
        <v>431</v>
      </c>
      <c r="C429" s="872" t="s">
        <v>431</v>
      </c>
      <c r="D429" s="873">
        <f>D430+D431</f>
        <v>104500</v>
      </c>
      <c r="E429" s="873"/>
      <c r="F429" s="873"/>
      <c r="G429" s="873" t="s">
        <v>42</v>
      </c>
      <c r="H429" s="873"/>
      <c r="I429" s="873"/>
      <c r="J429" s="873"/>
      <c r="K429" s="873"/>
      <c r="L429" s="873"/>
      <c r="M429" s="873"/>
      <c r="N429" s="873"/>
      <c r="O429" s="873" t="s">
        <v>431</v>
      </c>
      <c r="P429" s="873">
        <f>P430+P431</f>
        <v>104500</v>
      </c>
      <c r="Q429" s="873"/>
      <c r="R429" s="873"/>
      <c r="S429" s="873"/>
      <c r="T429" s="873"/>
      <c r="U429" s="873"/>
      <c r="V429" s="873"/>
      <c r="W429" s="873"/>
      <c r="X429" s="873"/>
      <c r="Y429" s="873"/>
      <c r="Z429" s="873"/>
      <c r="AA429" s="873"/>
      <c r="AB429" s="873"/>
    </row>
    <row r="430" spans="1:28" s="864" customFormat="1" ht="28.35" customHeight="1" x14ac:dyDescent="0.3">
      <c r="A430" s="844" t="s">
        <v>1376</v>
      </c>
      <c r="B430" s="871" t="s">
        <v>1249</v>
      </c>
      <c r="C430" s="872">
        <v>1</v>
      </c>
      <c r="D430" s="873">
        <f>82500+11000</f>
        <v>93500</v>
      </c>
      <c r="E430" s="873"/>
      <c r="F430" s="873"/>
      <c r="G430" s="873" t="s">
        <v>431</v>
      </c>
      <c r="H430" s="873"/>
      <c r="I430" s="873"/>
      <c r="J430" s="873"/>
      <c r="K430" s="873"/>
      <c r="L430" s="873"/>
      <c r="M430" s="873"/>
      <c r="N430" s="873"/>
      <c r="O430" s="873">
        <v>1</v>
      </c>
      <c r="P430" s="873">
        <v>93500</v>
      </c>
      <c r="Q430" s="873"/>
      <c r="R430" s="873"/>
      <c r="S430" s="873"/>
      <c r="T430" s="873"/>
      <c r="U430" s="873"/>
      <c r="V430" s="873"/>
      <c r="W430" s="873"/>
      <c r="X430" s="873"/>
      <c r="Y430" s="873"/>
      <c r="Z430" s="873"/>
      <c r="AA430" s="873"/>
      <c r="AB430" s="873"/>
    </row>
    <row r="431" spans="1:28" s="864" customFormat="1" ht="28.35" customHeight="1" x14ac:dyDescent="0.3">
      <c r="A431" s="844" t="s">
        <v>1377</v>
      </c>
      <c r="B431" s="871" t="s">
        <v>1249</v>
      </c>
      <c r="C431" s="872">
        <v>1</v>
      </c>
      <c r="D431" s="873">
        <f>5000+6000</f>
        <v>11000</v>
      </c>
      <c r="E431" s="873"/>
      <c r="F431" s="873"/>
      <c r="G431" s="873" t="s">
        <v>431</v>
      </c>
      <c r="H431" s="873"/>
      <c r="I431" s="873"/>
      <c r="J431" s="873"/>
      <c r="K431" s="873"/>
      <c r="L431" s="873"/>
      <c r="M431" s="873"/>
      <c r="N431" s="873"/>
      <c r="O431" s="873">
        <v>1</v>
      </c>
      <c r="P431" s="873">
        <v>11000</v>
      </c>
      <c r="Q431" s="873"/>
      <c r="R431" s="873"/>
      <c r="S431" s="873"/>
      <c r="T431" s="873"/>
      <c r="U431" s="873"/>
      <c r="V431" s="873"/>
      <c r="W431" s="873"/>
      <c r="X431" s="873"/>
      <c r="Y431" s="873"/>
      <c r="Z431" s="873"/>
      <c r="AA431" s="873"/>
      <c r="AB431" s="873"/>
    </row>
    <row r="432" spans="1:28" s="1029" customFormat="1" ht="28.35" customHeight="1" x14ac:dyDescent="0.35">
      <c r="A432" s="844" t="s">
        <v>1378</v>
      </c>
      <c r="B432" s="871" t="s">
        <v>431</v>
      </c>
      <c r="C432" s="872" t="s">
        <v>431</v>
      </c>
      <c r="D432" s="873">
        <f>D433+D434</f>
        <v>49800</v>
      </c>
      <c r="E432" s="873"/>
      <c r="F432" s="873"/>
      <c r="G432" s="873" t="s">
        <v>431</v>
      </c>
      <c r="H432" s="873"/>
      <c r="I432" s="873"/>
      <c r="J432" s="873"/>
      <c r="K432" s="873"/>
      <c r="L432" s="873"/>
      <c r="M432" s="873"/>
      <c r="N432" s="873"/>
      <c r="O432" s="873"/>
      <c r="P432" s="873"/>
      <c r="Q432" s="873"/>
      <c r="R432" s="873"/>
      <c r="S432" s="873"/>
      <c r="T432" s="873"/>
      <c r="U432" s="873"/>
      <c r="V432" s="873"/>
      <c r="W432" s="873"/>
      <c r="X432" s="873"/>
      <c r="Y432" s="873" t="s">
        <v>431</v>
      </c>
      <c r="Z432" s="873">
        <f>Z433+Z434</f>
        <v>49800</v>
      </c>
      <c r="AA432" s="873"/>
      <c r="AB432" s="873"/>
    </row>
    <row r="433" spans="1:29" s="864" customFormat="1" ht="28.35" customHeight="1" x14ac:dyDescent="0.3">
      <c r="A433" s="844" t="s">
        <v>1253</v>
      </c>
      <c r="B433" s="871" t="s">
        <v>2208</v>
      </c>
      <c r="C433" s="872">
        <v>2</v>
      </c>
      <c r="D433" s="873">
        <v>28800</v>
      </c>
      <c r="E433" s="873"/>
      <c r="F433" s="873"/>
      <c r="G433" s="873" t="s">
        <v>431</v>
      </c>
      <c r="H433" s="873"/>
      <c r="I433" s="873"/>
      <c r="J433" s="873"/>
      <c r="K433" s="873"/>
      <c r="L433" s="873"/>
      <c r="M433" s="873"/>
      <c r="N433" s="873"/>
      <c r="O433" s="873"/>
      <c r="P433" s="873"/>
      <c r="Q433" s="873"/>
      <c r="R433" s="873"/>
      <c r="S433" s="873"/>
      <c r="T433" s="873"/>
      <c r="U433" s="873"/>
      <c r="V433" s="873"/>
      <c r="W433" s="873"/>
      <c r="X433" s="873"/>
      <c r="Y433" s="873">
        <v>1</v>
      </c>
      <c r="Z433" s="873">
        <v>28800</v>
      </c>
      <c r="AA433" s="873"/>
      <c r="AB433" s="873"/>
    </row>
    <row r="434" spans="1:29" s="864" customFormat="1" ht="28.35" customHeight="1" x14ac:dyDescent="0.3">
      <c r="A434" s="844" t="s">
        <v>1379</v>
      </c>
      <c r="B434" s="871" t="s">
        <v>1249</v>
      </c>
      <c r="C434" s="872">
        <v>1</v>
      </c>
      <c r="D434" s="873">
        <v>21000</v>
      </c>
      <c r="E434" s="873"/>
      <c r="F434" s="873"/>
      <c r="G434" s="873" t="s">
        <v>431</v>
      </c>
      <c r="H434" s="873"/>
      <c r="I434" s="873"/>
      <c r="J434" s="873"/>
      <c r="K434" s="873"/>
      <c r="L434" s="873"/>
      <c r="M434" s="873"/>
      <c r="N434" s="873"/>
      <c r="O434" s="873"/>
      <c r="P434" s="873"/>
      <c r="Q434" s="873"/>
      <c r="R434" s="873"/>
      <c r="S434" s="873"/>
      <c r="T434" s="873"/>
      <c r="U434" s="873"/>
      <c r="V434" s="873"/>
      <c r="W434" s="873"/>
      <c r="X434" s="873"/>
      <c r="Y434" s="873">
        <v>1</v>
      </c>
      <c r="Z434" s="873">
        <v>21000</v>
      </c>
      <c r="AA434" s="873"/>
      <c r="AB434" s="873"/>
    </row>
    <row r="435" spans="1:29" s="864" customFormat="1" ht="28.35" customHeight="1" x14ac:dyDescent="0.3">
      <c r="A435" s="844" t="s">
        <v>1380</v>
      </c>
      <c r="B435" s="871" t="s">
        <v>431</v>
      </c>
      <c r="C435" s="872" t="s">
        <v>431</v>
      </c>
      <c r="D435" s="873">
        <f>D436</f>
        <v>14400</v>
      </c>
      <c r="E435" s="873"/>
      <c r="F435" s="873"/>
      <c r="G435" s="873" t="s">
        <v>431</v>
      </c>
      <c r="H435" s="873"/>
      <c r="I435" s="873"/>
      <c r="J435" s="873"/>
      <c r="K435" s="873"/>
      <c r="L435" s="873"/>
      <c r="M435" s="873"/>
      <c r="N435" s="873"/>
      <c r="O435" s="873"/>
      <c r="P435" s="873"/>
      <c r="Q435" s="873"/>
      <c r="R435" s="873"/>
      <c r="S435" s="873"/>
      <c r="T435" s="873"/>
      <c r="U435" s="873" t="s">
        <v>431</v>
      </c>
      <c r="V435" s="873">
        <f>V436</f>
        <v>14400</v>
      </c>
      <c r="W435" s="873"/>
      <c r="X435" s="873"/>
      <c r="Y435" s="873"/>
      <c r="Z435" s="873"/>
      <c r="AA435" s="873"/>
      <c r="AB435" s="873"/>
    </row>
    <row r="436" spans="1:29" s="864" customFormat="1" ht="28.35" customHeight="1" x14ac:dyDescent="0.3">
      <c r="A436" s="844" t="s">
        <v>1301</v>
      </c>
      <c r="B436" s="871" t="s">
        <v>1249</v>
      </c>
      <c r="C436" s="872">
        <v>1</v>
      </c>
      <c r="D436" s="873">
        <v>14400</v>
      </c>
      <c r="E436" s="873"/>
      <c r="F436" s="873"/>
      <c r="G436" s="873" t="s">
        <v>431</v>
      </c>
      <c r="H436" s="873"/>
      <c r="I436" s="873"/>
      <c r="J436" s="873"/>
      <c r="K436" s="873"/>
      <c r="L436" s="873"/>
      <c r="M436" s="873"/>
      <c r="N436" s="873"/>
      <c r="O436" s="873"/>
      <c r="P436" s="873"/>
      <c r="Q436" s="873"/>
      <c r="R436" s="873"/>
      <c r="S436" s="873"/>
      <c r="T436" s="873"/>
      <c r="U436" s="873">
        <v>1</v>
      </c>
      <c r="V436" s="873">
        <v>14400</v>
      </c>
      <c r="W436" s="873"/>
      <c r="X436" s="873"/>
      <c r="Y436" s="873"/>
      <c r="Z436" s="873"/>
      <c r="AA436" s="873"/>
      <c r="AB436" s="873"/>
    </row>
    <row r="437" spans="1:29" s="864" customFormat="1" ht="28.35" customHeight="1" x14ac:dyDescent="0.3">
      <c r="A437" s="844" t="s">
        <v>2260</v>
      </c>
      <c r="B437" s="871" t="s">
        <v>431</v>
      </c>
      <c r="C437" s="872" t="s">
        <v>431</v>
      </c>
      <c r="D437" s="873">
        <f>D438+D439</f>
        <v>263100</v>
      </c>
      <c r="E437" s="873"/>
      <c r="F437" s="873"/>
      <c r="G437" s="873" t="s">
        <v>431</v>
      </c>
      <c r="H437" s="873"/>
      <c r="I437" s="873"/>
      <c r="J437" s="873"/>
      <c r="K437" s="873"/>
      <c r="L437" s="873"/>
      <c r="M437" s="873"/>
      <c r="N437" s="873"/>
      <c r="O437" s="873"/>
      <c r="P437" s="873"/>
      <c r="Q437" s="873"/>
      <c r="R437" s="873"/>
      <c r="S437" s="873"/>
      <c r="T437" s="873"/>
      <c r="U437" s="873" t="s">
        <v>431</v>
      </c>
      <c r="V437" s="873">
        <f>V438+V439</f>
        <v>263100</v>
      </c>
      <c r="W437" s="873"/>
      <c r="X437" s="873"/>
      <c r="Y437" s="873"/>
      <c r="Z437" s="873"/>
      <c r="AA437" s="873"/>
      <c r="AB437" s="873"/>
    </row>
    <row r="438" spans="1:29" s="864" customFormat="1" ht="28.35" customHeight="1" x14ac:dyDescent="0.3">
      <c r="A438" s="844" t="s">
        <v>1301</v>
      </c>
      <c r="B438" s="871" t="s">
        <v>82</v>
      </c>
      <c r="C438" s="872">
        <v>2</v>
      </c>
      <c r="D438" s="873">
        <f>150000+112000</f>
        <v>262000</v>
      </c>
      <c r="E438" s="873"/>
      <c r="F438" s="873"/>
      <c r="G438" s="873" t="s">
        <v>431</v>
      </c>
      <c r="H438" s="873"/>
      <c r="I438" s="873"/>
      <c r="J438" s="873"/>
      <c r="K438" s="873"/>
      <c r="L438" s="873"/>
      <c r="M438" s="873"/>
      <c r="N438" s="873"/>
      <c r="O438" s="873"/>
      <c r="P438" s="873"/>
      <c r="Q438" s="873"/>
      <c r="R438" s="873"/>
      <c r="S438" s="873"/>
      <c r="T438" s="873"/>
      <c r="U438" s="873">
        <v>2</v>
      </c>
      <c r="V438" s="873">
        <v>262000</v>
      </c>
      <c r="W438" s="873"/>
      <c r="X438" s="873"/>
      <c r="Y438" s="873"/>
      <c r="Z438" s="873"/>
      <c r="AA438" s="873"/>
      <c r="AB438" s="873"/>
    </row>
    <row r="439" spans="1:29" s="864" customFormat="1" ht="28.35" customHeight="1" x14ac:dyDescent="0.3">
      <c r="A439" s="1037" t="s">
        <v>1297</v>
      </c>
      <c r="B439" s="1038" t="s">
        <v>1249</v>
      </c>
      <c r="C439" s="1039">
        <v>1</v>
      </c>
      <c r="D439" s="1040">
        <v>1100</v>
      </c>
      <c r="E439" s="1040"/>
      <c r="F439" s="1040"/>
      <c r="G439" s="1041" t="s">
        <v>431</v>
      </c>
      <c r="H439" s="1040"/>
      <c r="I439" s="1040"/>
      <c r="J439" s="1040"/>
      <c r="K439" s="1040"/>
      <c r="L439" s="1040"/>
      <c r="M439" s="1040"/>
      <c r="N439" s="1040"/>
      <c r="O439" s="1040"/>
      <c r="P439" s="1040"/>
      <c r="Q439" s="1040"/>
      <c r="R439" s="1040"/>
      <c r="S439" s="1040"/>
      <c r="T439" s="1040"/>
      <c r="U439" s="1040">
        <v>1</v>
      </c>
      <c r="V439" s="1040">
        <v>1100</v>
      </c>
      <c r="W439" s="1040"/>
      <c r="X439" s="1040"/>
      <c r="Y439" s="1040"/>
      <c r="Z439" s="1040"/>
      <c r="AA439" s="1040"/>
      <c r="AB439" s="1040"/>
    </row>
    <row r="440" spans="1:29" s="864" customFormat="1" ht="28.35" customHeight="1" x14ac:dyDescent="0.3">
      <c r="A440" s="1042"/>
      <c r="B440" s="1043"/>
      <c r="C440" s="1044"/>
      <c r="D440" s="870"/>
      <c r="E440" s="870"/>
      <c r="F440" s="870"/>
      <c r="G440" s="1045"/>
      <c r="H440" s="870"/>
      <c r="I440" s="870"/>
      <c r="J440" s="870"/>
      <c r="K440" s="870"/>
      <c r="L440" s="870"/>
      <c r="M440" s="870"/>
      <c r="N440" s="870"/>
      <c r="O440" s="870"/>
      <c r="P440" s="870"/>
      <c r="Q440" s="870"/>
      <c r="R440" s="870"/>
      <c r="S440" s="870"/>
      <c r="T440" s="870"/>
      <c r="U440" s="870"/>
      <c r="V440" s="870"/>
      <c r="W440" s="870"/>
      <c r="X440" s="870"/>
      <c r="Y440" s="870"/>
      <c r="Z440" s="870"/>
      <c r="AA440" s="870"/>
      <c r="AB440" s="870"/>
    </row>
    <row r="441" spans="1:29" s="864" customFormat="1" ht="28.35" customHeight="1" x14ac:dyDescent="0.3">
      <c r="A441" s="1308" t="s">
        <v>81</v>
      </c>
      <c r="B441" s="1308" t="s">
        <v>7</v>
      </c>
      <c r="C441" s="1337" t="s">
        <v>16</v>
      </c>
      <c r="D441" s="1311"/>
      <c r="E441" s="1337" t="s">
        <v>104</v>
      </c>
      <c r="F441" s="1337"/>
      <c r="G441" s="1337"/>
      <c r="H441" s="1337"/>
      <c r="I441" s="1337"/>
      <c r="J441" s="1337"/>
      <c r="K441" s="1337" t="s">
        <v>68</v>
      </c>
      <c r="L441" s="1337"/>
      <c r="M441" s="1337"/>
      <c r="N441" s="1337"/>
      <c r="O441" s="1337"/>
      <c r="P441" s="1337"/>
      <c r="Q441" s="1337" t="s">
        <v>92</v>
      </c>
      <c r="R441" s="1337"/>
      <c r="S441" s="1337"/>
      <c r="T441" s="1337"/>
      <c r="U441" s="1337"/>
      <c r="V441" s="1337"/>
      <c r="W441" s="1337" t="s">
        <v>93</v>
      </c>
      <c r="X441" s="1337"/>
      <c r="Y441" s="1337"/>
      <c r="Z441" s="1337"/>
      <c r="AA441" s="1337"/>
      <c r="AB441" s="1337"/>
    </row>
    <row r="442" spans="1:29" s="1047" customFormat="1" ht="28.35" customHeight="1" x14ac:dyDescent="0.3">
      <c r="A442" s="1309"/>
      <c r="B442" s="1309"/>
      <c r="C442" s="1032"/>
      <c r="D442" s="1314" t="s">
        <v>17</v>
      </c>
      <c r="E442" s="1337" t="s">
        <v>105</v>
      </c>
      <c r="F442" s="1337"/>
      <c r="G442" s="1337" t="s">
        <v>106</v>
      </c>
      <c r="H442" s="1337"/>
      <c r="I442" s="1337" t="s">
        <v>107</v>
      </c>
      <c r="J442" s="1337"/>
      <c r="K442" s="1337" t="s">
        <v>88</v>
      </c>
      <c r="L442" s="1337"/>
      <c r="M442" s="1337" t="s">
        <v>94</v>
      </c>
      <c r="N442" s="1337"/>
      <c r="O442" s="1337" t="s">
        <v>95</v>
      </c>
      <c r="P442" s="1337"/>
      <c r="Q442" s="1337" t="s">
        <v>96</v>
      </c>
      <c r="R442" s="1337"/>
      <c r="S442" s="1337" t="s">
        <v>97</v>
      </c>
      <c r="T442" s="1337"/>
      <c r="U442" s="1337" t="s">
        <v>98</v>
      </c>
      <c r="V442" s="1337"/>
      <c r="W442" s="1337" t="s">
        <v>99</v>
      </c>
      <c r="X442" s="1337"/>
      <c r="Y442" s="1337" t="s">
        <v>100</v>
      </c>
      <c r="Z442" s="1337"/>
      <c r="AA442" s="1337" t="s">
        <v>101</v>
      </c>
      <c r="AB442" s="1337"/>
      <c r="AC442" s="1046"/>
    </row>
    <row r="443" spans="1:29" ht="28.35" customHeight="1" x14ac:dyDescent="0.3">
      <c r="A443" s="1309"/>
      <c r="B443" s="1309"/>
      <c r="C443" s="1033" t="s">
        <v>84</v>
      </c>
      <c r="D443" s="1315"/>
      <c r="E443" s="1032" t="s">
        <v>84</v>
      </c>
      <c r="F443" s="1032" t="s">
        <v>86</v>
      </c>
      <c r="G443" s="1032" t="s">
        <v>84</v>
      </c>
      <c r="H443" s="1032" t="s">
        <v>86</v>
      </c>
      <c r="I443" s="1032" t="s">
        <v>84</v>
      </c>
      <c r="J443" s="1032" t="s">
        <v>86</v>
      </c>
      <c r="K443" s="1032" t="s">
        <v>84</v>
      </c>
      <c r="L443" s="1032" t="s">
        <v>86</v>
      </c>
      <c r="M443" s="1032" t="s">
        <v>84</v>
      </c>
      <c r="N443" s="1032" t="s">
        <v>86</v>
      </c>
      <c r="O443" s="1032" t="s">
        <v>84</v>
      </c>
      <c r="P443" s="1032" t="s">
        <v>86</v>
      </c>
      <c r="Q443" s="1032" t="s">
        <v>84</v>
      </c>
      <c r="R443" s="1032" t="s">
        <v>86</v>
      </c>
      <c r="S443" s="1032" t="s">
        <v>84</v>
      </c>
      <c r="T443" s="1032" t="s">
        <v>86</v>
      </c>
      <c r="U443" s="1032" t="s">
        <v>84</v>
      </c>
      <c r="V443" s="1032" t="s">
        <v>86</v>
      </c>
      <c r="W443" s="1032" t="s">
        <v>84</v>
      </c>
      <c r="X443" s="1032" t="s">
        <v>86</v>
      </c>
      <c r="Y443" s="1032" t="s">
        <v>84</v>
      </c>
      <c r="Z443" s="1032" t="s">
        <v>86</v>
      </c>
      <c r="AA443" s="1032" t="s">
        <v>84</v>
      </c>
      <c r="AB443" s="1032" t="s">
        <v>86</v>
      </c>
      <c r="AC443" s="864"/>
    </row>
    <row r="444" spans="1:29" ht="28.35" customHeight="1" x14ac:dyDescent="0.3">
      <c r="A444" s="1310"/>
      <c r="B444" s="1310"/>
      <c r="C444" s="1034" t="s">
        <v>85</v>
      </c>
      <c r="D444" s="1316"/>
      <c r="E444" s="1034" t="s">
        <v>85</v>
      </c>
      <c r="F444" s="1034" t="s">
        <v>87</v>
      </c>
      <c r="G444" s="1034" t="s">
        <v>85</v>
      </c>
      <c r="H444" s="1034" t="s">
        <v>87</v>
      </c>
      <c r="I444" s="1034" t="s">
        <v>85</v>
      </c>
      <c r="J444" s="1034" t="s">
        <v>87</v>
      </c>
      <c r="K444" s="1034" t="s">
        <v>85</v>
      </c>
      <c r="L444" s="1034" t="s">
        <v>87</v>
      </c>
      <c r="M444" s="1034" t="s">
        <v>85</v>
      </c>
      <c r="N444" s="1034" t="s">
        <v>87</v>
      </c>
      <c r="O444" s="1034" t="s">
        <v>85</v>
      </c>
      <c r="P444" s="1034" t="s">
        <v>87</v>
      </c>
      <c r="Q444" s="1034" t="s">
        <v>85</v>
      </c>
      <c r="R444" s="1034" t="s">
        <v>87</v>
      </c>
      <c r="S444" s="1034" t="s">
        <v>85</v>
      </c>
      <c r="T444" s="1034" t="s">
        <v>87</v>
      </c>
      <c r="U444" s="1034" t="s">
        <v>85</v>
      </c>
      <c r="V444" s="1034" t="s">
        <v>87</v>
      </c>
      <c r="W444" s="1034" t="s">
        <v>85</v>
      </c>
      <c r="X444" s="1034" t="s">
        <v>87</v>
      </c>
      <c r="Y444" s="1034" t="s">
        <v>85</v>
      </c>
      <c r="Z444" s="1034" t="s">
        <v>87</v>
      </c>
      <c r="AA444" s="1034" t="s">
        <v>85</v>
      </c>
      <c r="AB444" s="1034" t="s">
        <v>87</v>
      </c>
      <c r="AC444" s="864"/>
    </row>
    <row r="445" spans="1:29" ht="28.35" customHeight="1" x14ac:dyDescent="0.3">
      <c r="A445" s="875" t="s">
        <v>1291</v>
      </c>
      <c r="B445" s="871"/>
      <c r="C445" s="872"/>
      <c r="D445" s="876">
        <f>D446+D448+D451</f>
        <v>64056</v>
      </c>
      <c r="E445" s="873"/>
      <c r="F445" s="873"/>
      <c r="G445" s="873"/>
      <c r="H445" s="873"/>
      <c r="I445" s="873"/>
      <c r="J445" s="873"/>
      <c r="K445" s="873"/>
      <c r="L445" s="873"/>
      <c r="M445" s="873"/>
      <c r="N445" s="873"/>
      <c r="O445" s="873"/>
      <c r="P445" s="873"/>
      <c r="Q445" s="873"/>
      <c r="R445" s="873"/>
      <c r="S445" s="873"/>
      <c r="T445" s="873"/>
      <c r="U445" s="873"/>
      <c r="V445" s="873"/>
      <c r="W445" s="873"/>
      <c r="X445" s="873"/>
      <c r="Y445" s="873"/>
      <c r="Z445" s="873"/>
      <c r="AA445" s="873"/>
      <c r="AB445" s="873"/>
      <c r="AC445" s="864"/>
    </row>
    <row r="446" spans="1:29" ht="28.35" customHeight="1" x14ac:dyDescent="0.3">
      <c r="A446" s="844" t="s">
        <v>1381</v>
      </c>
      <c r="B446" s="871" t="s">
        <v>431</v>
      </c>
      <c r="C446" s="872" t="s">
        <v>431</v>
      </c>
      <c r="D446" s="873">
        <f>D447</f>
        <v>20000</v>
      </c>
      <c r="E446" s="873"/>
      <c r="F446" s="873"/>
      <c r="G446" s="873"/>
      <c r="H446" s="873"/>
      <c r="I446" s="873"/>
      <c r="J446" s="873"/>
      <c r="K446" s="873"/>
      <c r="L446" s="873"/>
      <c r="M446" s="873"/>
      <c r="N446" s="873"/>
      <c r="O446" s="873" t="s">
        <v>431</v>
      </c>
      <c r="P446" s="873">
        <f>P447</f>
        <v>20000</v>
      </c>
      <c r="Q446" s="873"/>
      <c r="R446" s="873"/>
      <c r="S446" s="873"/>
      <c r="T446" s="873"/>
      <c r="U446" s="873"/>
      <c r="V446" s="873"/>
      <c r="W446" s="873"/>
      <c r="X446" s="873"/>
      <c r="Y446" s="873"/>
      <c r="Z446" s="873"/>
      <c r="AA446" s="873"/>
      <c r="AB446" s="873"/>
      <c r="AC446" s="864"/>
    </row>
    <row r="447" spans="1:29" ht="27.75" customHeight="1" x14ac:dyDescent="0.3">
      <c r="A447" s="1048" t="s">
        <v>1247</v>
      </c>
      <c r="B447" s="866" t="s">
        <v>2208</v>
      </c>
      <c r="C447" s="867">
        <v>17</v>
      </c>
      <c r="D447" s="869">
        <v>20000</v>
      </c>
      <c r="E447" s="869"/>
      <c r="F447" s="869"/>
      <c r="G447" s="869"/>
      <c r="H447" s="869"/>
      <c r="I447" s="869"/>
      <c r="J447" s="869"/>
      <c r="K447" s="869"/>
      <c r="L447" s="869"/>
      <c r="M447" s="869"/>
      <c r="N447" s="869"/>
      <c r="O447" s="869">
        <v>17</v>
      </c>
      <c r="P447" s="869">
        <v>20000</v>
      </c>
      <c r="Q447" s="869"/>
      <c r="R447" s="869"/>
      <c r="S447" s="869"/>
      <c r="T447" s="869"/>
      <c r="U447" s="869"/>
      <c r="V447" s="869"/>
      <c r="W447" s="869"/>
      <c r="X447" s="869"/>
      <c r="Y447" s="869"/>
      <c r="Z447" s="869"/>
      <c r="AA447" s="869"/>
      <c r="AB447" s="869"/>
      <c r="AC447" s="864"/>
    </row>
    <row r="448" spans="1:29" s="1046" customFormat="1" ht="28.35" customHeight="1" x14ac:dyDescent="0.3">
      <c r="A448" s="1049" t="s">
        <v>1382</v>
      </c>
      <c r="B448" s="871" t="s">
        <v>431</v>
      </c>
      <c r="C448" s="872" t="s">
        <v>431</v>
      </c>
      <c r="D448" s="873">
        <f>D449+D450</f>
        <v>20000</v>
      </c>
      <c r="E448" s="873"/>
      <c r="F448" s="873"/>
      <c r="G448" s="873"/>
      <c r="H448" s="873"/>
      <c r="I448" s="873"/>
      <c r="J448" s="873"/>
      <c r="K448" s="873"/>
      <c r="L448" s="873"/>
      <c r="M448" s="873"/>
      <c r="N448" s="873"/>
      <c r="O448" s="873"/>
      <c r="P448" s="873"/>
      <c r="Q448" s="873"/>
      <c r="R448" s="873"/>
      <c r="S448" s="873"/>
      <c r="T448" s="873"/>
      <c r="U448" s="873" t="s">
        <v>431</v>
      </c>
      <c r="V448" s="873">
        <f>V449+V450</f>
        <v>20000</v>
      </c>
      <c r="W448" s="873"/>
      <c r="X448" s="873"/>
      <c r="Y448" s="873"/>
      <c r="Z448" s="873"/>
      <c r="AA448" s="873"/>
      <c r="AB448" s="873"/>
    </row>
    <row r="449" spans="1:30" s="864" customFormat="1" ht="28.35" customHeight="1" x14ac:dyDescent="0.3">
      <c r="A449" s="844" t="s">
        <v>1247</v>
      </c>
      <c r="B449" s="871" t="s">
        <v>2208</v>
      </c>
      <c r="C449" s="872">
        <v>6</v>
      </c>
      <c r="D449" s="873">
        <v>5000</v>
      </c>
      <c r="E449" s="873"/>
      <c r="F449" s="873"/>
      <c r="G449" s="873"/>
      <c r="H449" s="873"/>
      <c r="I449" s="873"/>
      <c r="J449" s="873"/>
      <c r="K449" s="873"/>
      <c r="L449" s="873"/>
      <c r="M449" s="873"/>
      <c r="N449" s="873"/>
      <c r="O449" s="873"/>
      <c r="P449" s="873"/>
      <c r="Q449" s="873"/>
      <c r="R449" s="873"/>
      <c r="S449" s="873"/>
      <c r="T449" s="873"/>
      <c r="U449" s="873">
        <v>6</v>
      </c>
      <c r="V449" s="873">
        <v>5000</v>
      </c>
      <c r="W449" s="873"/>
      <c r="X449" s="873"/>
      <c r="Y449" s="873"/>
      <c r="Z449" s="873"/>
      <c r="AA449" s="873"/>
      <c r="AB449" s="873"/>
    </row>
    <row r="450" spans="1:30" s="864" customFormat="1" ht="27.75" customHeight="1" x14ac:dyDescent="0.3">
      <c r="A450" s="844" t="s">
        <v>1254</v>
      </c>
      <c r="B450" s="871" t="s">
        <v>1249</v>
      </c>
      <c r="C450" s="872">
        <v>1</v>
      </c>
      <c r="D450" s="873">
        <v>15000</v>
      </c>
      <c r="E450" s="873"/>
      <c r="F450" s="873"/>
      <c r="G450" s="873"/>
      <c r="H450" s="873"/>
      <c r="I450" s="873"/>
      <c r="J450" s="873"/>
      <c r="K450" s="873"/>
      <c r="L450" s="873"/>
      <c r="M450" s="873"/>
      <c r="N450" s="873"/>
      <c r="O450" s="873"/>
      <c r="P450" s="873"/>
      <c r="Q450" s="873"/>
      <c r="R450" s="873"/>
      <c r="S450" s="873"/>
      <c r="T450" s="873"/>
      <c r="U450" s="873">
        <v>1</v>
      </c>
      <c r="V450" s="873">
        <v>15000</v>
      </c>
      <c r="W450" s="873"/>
      <c r="X450" s="873"/>
      <c r="Y450" s="873"/>
      <c r="Z450" s="873"/>
      <c r="AA450" s="873"/>
      <c r="AB450" s="873"/>
    </row>
    <row r="451" spans="1:30" s="864" customFormat="1" ht="36" customHeight="1" x14ac:dyDescent="0.3">
      <c r="A451" s="840" t="s">
        <v>1383</v>
      </c>
      <c r="B451" s="871" t="s">
        <v>431</v>
      </c>
      <c r="C451" s="872" t="s">
        <v>431</v>
      </c>
      <c r="D451" s="873">
        <f>D452</f>
        <v>24056</v>
      </c>
      <c r="E451" s="873"/>
      <c r="F451" s="873"/>
      <c r="G451" s="873"/>
      <c r="H451" s="873"/>
      <c r="I451" s="873"/>
      <c r="J451" s="873"/>
      <c r="K451" s="873"/>
      <c r="L451" s="873"/>
      <c r="M451" s="873"/>
      <c r="N451" s="873"/>
      <c r="O451" s="873" t="s">
        <v>431</v>
      </c>
      <c r="P451" s="873">
        <f>P452</f>
        <v>24056</v>
      </c>
      <c r="Q451" s="873"/>
      <c r="R451" s="873"/>
      <c r="S451" s="873"/>
      <c r="T451" s="873"/>
      <c r="U451" s="873"/>
      <c r="V451" s="873"/>
      <c r="W451" s="873"/>
      <c r="X451" s="873"/>
      <c r="Y451" s="873"/>
      <c r="Z451" s="873"/>
      <c r="AA451" s="873"/>
      <c r="AB451" s="873"/>
    </row>
    <row r="452" spans="1:30" s="864" customFormat="1" ht="24.75" customHeight="1" x14ac:dyDescent="0.3">
      <c r="A452" s="844" t="s">
        <v>1254</v>
      </c>
      <c r="B452" s="871" t="s">
        <v>2217</v>
      </c>
      <c r="C452" s="872">
        <v>2</v>
      </c>
      <c r="D452" s="873">
        <f>10800+9000+4256</f>
        <v>24056</v>
      </c>
      <c r="E452" s="873"/>
      <c r="F452" s="873"/>
      <c r="G452" s="873"/>
      <c r="H452" s="873"/>
      <c r="I452" s="873"/>
      <c r="J452" s="873"/>
      <c r="K452" s="873"/>
      <c r="L452" s="873"/>
      <c r="M452" s="873"/>
      <c r="N452" s="873"/>
      <c r="O452" s="873">
        <v>2</v>
      </c>
      <c r="P452" s="873">
        <v>24056</v>
      </c>
      <c r="Q452" s="873"/>
      <c r="R452" s="873"/>
      <c r="S452" s="873"/>
      <c r="T452" s="873"/>
      <c r="U452" s="873"/>
      <c r="V452" s="873"/>
      <c r="W452" s="873"/>
      <c r="X452" s="873"/>
      <c r="Y452" s="873"/>
      <c r="Z452" s="873"/>
      <c r="AA452" s="873"/>
      <c r="AB452" s="873"/>
      <c r="AC452" s="1050"/>
      <c r="AD452" s="1046"/>
    </row>
    <row r="453" spans="1:30" s="864" customFormat="1" ht="28.35" customHeight="1" x14ac:dyDescent="0.3">
      <c r="A453" s="875" t="s">
        <v>1293</v>
      </c>
      <c r="B453" s="871"/>
      <c r="C453" s="872"/>
      <c r="D453" s="876">
        <f>D454+D456+D459+D464+D468+D477+D481</f>
        <v>260634</v>
      </c>
      <c r="E453" s="873"/>
      <c r="F453" s="873"/>
      <c r="G453" s="873"/>
      <c r="H453" s="873"/>
      <c r="I453" s="873"/>
      <c r="J453" s="873"/>
      <c r="K453" s="873"/>
      <c r="L453" s="873"/>
      <c r="M453" s="873"/>
      <c r="N453" s="873"/>
      <c r="O453" s="873"/>
      <c r="P453" s="873"/>
      <c r="Q453" s="873"/>
      <c r="R453" s="873"/>
      <c r="S453" s="873"/>
      <c r="T453" s="873"/>
      <c r="U453" s="873"/>
      <c r="V453" s="873"/>
      <c r="W453" s="873"/>
      <c r="X453" s="873"/>
      <c r="Y453" s="873"/>
      <c r="Z453" s="873"/>
      <c r="AA453" s="873"/>
      <c r="AB453" s="873"/>
    </row>
    <row r="454" spans="1:30" s="864" customFormat="1" ht="43.5" customHeight="1" x14ac:dyDescent="0.3">
      <c r="A454" s="1051" t="s">
        <v>1384</v>
      </c>
      <c r="B454" s="1052" t="s">
        <v>431</v>
      </c>
      <c r="C454" s="1053" t="s">
        <v>431</v>
      </c>
      <c r="D454" s="1054">
        <f>D455</f>
        <v>11250</v>
      </c>
      <c r="E454" s="1054"/>
      <c r="F454" s="1054"/>
      <c r="G454" s="1054"/>
      <c r="H454" s="1054"/>
      <c r="I454" s="1054"/>
      <c r="J454" s="1054"/>
      <c r="K454" s="1054"/>
      <c r="L454" s="1054"/>
      <c r="M454" s="1054"/>
      <c r="N454" s="1054"/>
      <c r="O454" s="1054"/>
      <c r="P454" s="1054"/>
      <c r="Q454" s="1054"/>
      <c r="R454" s="1054"/>
      <c r="S454" s="1054"/>
      <c r="T454" s="1054"/>
      <c r="U454" s="1054" t="s">
        <v>431</v>
      </c>
      <c r="V454" s="1054">
        <f>V455</f>
        <v>11250</v>
      </c>
      <c r="W454" s="1054"/>
      <c r="X454" s="1054"/>
      <c r="Y454" s="1054"/>
      <c r="Z454" s="1054"/>
      <c r="AA454" s="1054"/>
      <c r="AB454" s="1054"/>
    </row>
    <row r="455" spans="1:30" s="864" customFormat="1" ht="28.35" customHeight="1" x14ac:dyDescent="0.3">
      <c r="A455" s="840" t="s">
        <v>1254</v>
      </c>
      <c r="B455" s="871" t="s">
        <v>1249</v>
      </c>
      <c r="C455" s="872">
        <v>1</v>
      </c>
      <c r="D455" s="873">
        <f>7500+3750</f>
        <v>11250</v>
      </c>
      <c r="E455" s="873"/>
      <c r="F455" s="873"/>
      <c r="G455" s="873"/>
      <c r="H455" s="873"/>
      <c r="I455" s="873"/>
      <c r="J455" s="873"/>
      <c r="K455" s="873"/>
      <c r="L455" s="873"/>
      <c r="M455" s="873"/>
      <c r="N455" s="873"/>
      <c r="O455" s="873"/>
      <c r="P455" s="873"/>
      <c r="Q455" s="873"/>
      <c r="R455" s="873"/>
      <c r="S455" s="873"/>
      <c r="T455" s="873"/>
      <c r="U455" s="873">
        <v>1</v>
      </c>
      <c r="V455" s="873">
        <v>11250</v>
      </c>
      <c r="W455" s="873"/>
      <c r="X455" s="873"/>
      <c r="Y455" s="873"/>
      <c r="Z455" s="873"/>
      <c r="AA455" s="873"/>
      <c r="AB455" s="873"/>
    </row>
    <row r="456" spans="1:30" s="864" customFormat="1" ht="42.75" customHeight="1" x14ac:dyDescent="0.3">
      <c r="A456" s="840" t="s">
        <v>1385</v>
      </c>
      <c r="B456" s="871" t="s">
        <v>431</v>
      </c>
      <c r="C456" s="872" t="s">
        <v>431</v>
      </c>
      <c r="D456" s="873">
        <f>D457+D458</f>
        <v>10000</v>
      </c>
      <c r="E456" s="873"/>
      <c r="F456" s="873"/>
      <c r="G456" s="873"/>
      <c r="H456" s="873"/>
      <c r="I456" s="873"/>
      <c r="J456" s="873"/>
      <c r="K456" s="873"/>
      <c r="L456" s="873"/>
      <c r="M456" s="873"/>
      <c r="N456" s="873"/>
      <c r="O456" s="873"/>
      <c r="P456" s="873"/>
      <c r="Q456" s="873"/>
      <c r="R456" s="873"/>
      <c r="S456" s="873"/>
      <c r="T456" s="873"/>
      <c r="U456" s="873" t="s">
        <v>431</v>
      </c>
      <c r="V456" s="873">
        <f>V457+V458</f>
        <v>10000</v>
      </c>
      <c r="W456" s="873"/>
      <c r="X456" s="873"/>
      <c r="Y456" s="873"/>
      <c r="Z456" s="873"/>
      <c r="AA456" s="873"/>
      <c r="AB456" s="873"/>
    </row>
    <row r="457" spans="1:30" s="864" customFormat="1" ht="28.35" customHeight="1" x14ac:dyDescent="0.3">
      <c r="A457" s="1055" t="s">
        <v>1247</v>
      </c>
      <c r="B457" s="1056" t="s">
        <v>2208</v>
      </c>
      <c r="C457" s="1057">
        <v>5</v>
      </c>
      <c r="D457" s="873">
        <v>2500</v>
      </c>
      <c r="E457" s="876"/>
      <c r="F457" s="876"/>
      <c r="G457" s="876"/>
      <c r="H457" s="876"/>
      <c r="I457" s="876"/>
      <c r="J457" s="876"/>
      <c r="K457" s="876"/>
      <c r="L457" s="876"/>
      <c r="M457" s="876"/>
      <c r="N457" s="876"/>
      <c r="O457" s="876"/>
      <c r="P457" s="876"/>
      <c r="Q457" s="876"/>
      <c r="R457" s="876"/>
      <c r="S457" s="876"/>
      <c r="T457" s="876"/>
      <c r="U457" s="876">
        <v>5</v>
      </c>
      <c r="V457" s="873">
        <v>2500</v>
      </c>
      <c r="W457" s="876"/>
      <c r="X457" s="876"/>
      <c r="Y457" s="876"/>
      <c r="Z457" s="876"/>
      <c r="AA457" s="876"/>
      <c r="AB457" s="876"/>
    </row>
    <row r="458" spans="1:30" s="864" customFormat="1" ht="28.35" customHeight="1" x14ac:dyDescent="0.3">
      <c r="A458" s="1055" t="s">
        <v>1301</v>
      </c>
      <c r="B458" s="1056" t="s">
        <v>1249</v>
      </c>
      <c r="C458" s="1057">
        <v>1</v>
      </c>
      <c r="D458" s="873">
        <v>7500</v>
      </c>
      <c r="E458" s="876"/>
      <c r="F458" s="876"/>
      <c r="G458" s="876"/>
      <c r="H458" s="876"/>
      <c r="I458" s="876"/>
      <c r="J458" s="876"/>
      <c r="K458" s="876"/>
      <c r="L458" s="876"/>
      <c r="M458" s="876"/>
      <c r="N458" s="876"/>
      <c r="O458" s="876"/>
      <c r="P458" s="876"/>
      <c r="Q458" s="876"/>
      <c r="R458" s="876"/>
      <c r="S458" s="876"/>
      <c r="T458" s="876"/>
      <c r="U458" s="876">
        <v>1</v>
      </c>
      <c r="V458" s="873">
        <v>7500</v>
      </c>
      <c r="W458" s="876"/>
      <c r="X458" s="876"/>
      <c r="Y458" s="876"/>
      <c r="Z458" s="876"/>
      <c r="AA458" s="876"/>
      <c r="AB458" s="876"/>
    </row>
    <row r="459" spans="1:30" s="864" customFormat="1" ht="28.35" customHeight="1" x14ac:dyDescent="0.3">
      <c r="A459" s="1058" t="s">
        <v>2067</v>
      </c>
      <c r="B459" s="871" t="s">
        <v>431</v>
      </c>
      <c r="C459" s="872" t="s">
        <v>431</v>
      </c>
      <c r="D459" s="873">
        <f>D461+D462+D463</f>
        <v>18964</v>
      </c>
      <c r="E459" s="876"/>
      <c r="F459" s="876"/>
      <c r="G459" s="876"/>
      <c r="H459" s="876"/>
      <c r="I459" s="876"/>
      <c r="J459" s="876"/>
      <c r="K459" s="876"/>
      <c r="L459" s="876"/>
      <c r="M459" s="876"/>
      <c r="N459" s="876"/>
      <c r="O459" s="876"/>
      <c r="P459" s="876"/>
      <c r="Q459" s="876"/>
      <c r="R459" s="876"/>
      <c r="S459" s="876"/>
      <c r="T459" s="876"/>
      <c r="U459" s="876" t="s">
        <v>431</v>
      </c>
      <c r="V459" s="873">
        <f>V461+V462+V463</f>
        <v>18964</v>
      </c>
      <c r="W459" s="876"/>
      <c r="X459" s="876"/>
      <c r="Y459" s="876"/>
      <c r="Z459" s="876"/>
      <c r="AA459" s="876"/>
      <c r="AB459" s="876"/>
    </row>
    <row r="460" spans="1:30" s="864" customFormat="1" ht="28.35" customHeight="1" x14ac:dyDescent="0.3">
      <c r="A460" s="1058" t="s">
        <v>2218</v>
      </c>
      <c r="B460" s="871"/>
      <c r="C460" s="872"/>
      <c r="D460" s="873"/>
      <c r="E460" s="876"/>
      <c r="F460" s="876"/>
      <c r="G460" s="876"/>
      <c r="H460" s="876"/>
      <c r="I460" s="876"/>
      <c r="J460" s="876"/>
      <c r="K460" s="876"/>
      <c r="L460" s="876"/>
      <c r="M460" s="876"/>
      <c r="N460" s="876"/>
      <c r="O460" s="876"/>
      <c r="P460" s="876"/>
      <c r="Q460" s="876"/>
      <c r="R460" s="876"/>
      <c r="S460" s="876"/>
      <c r="T460" s="876"/>
      <c r="U460" s="876"/>
      <c r="V460" s="873"/>
      <c r="W460" s="876"/>
      <c r="X460" s="876"/>
      <c r="Y460" s="876"/>
      <c r="Z460" s="876"/>
      <c r="AA460" s="876"/>
      <c r="AB460" s="876"/>
    </row>
    <row r="461" spans="1:30" s="864" customFormat="1" ht="28.35" customHeight="1" x14ac:dyDescent="0.3">
      <c r="A461" s="1058" t="s">
        <v>1247</v>
      </c>
      <c r="B461" s="871" t="s">
        <v>2208</v>
      </c>
      <c r="C461" s="872">
        <v>2</v>
      </c>
      <c r="D461" s="873">
        <v>1200</v>
      </c>
      <c r="E461" s="873"/>
      <c r="F461" s="873"/>
      <c r="G461" s="873"/>
      <c r="H461" s="873"/>
      <c r="I461" s="873"/>
      <c r="J461" s="873"/>
      <c r="K461" s="873"/>
      <c r="L461" s="873"/>
      <c r="M461" s="873"/>
      <c r="N461" s="873"/>
      <c r="O461" s="873"/>
      <c r="P461" s="873"/>
      <c r="Q461" s="873"/>
      <c r="R461" s="873"/>
      <c r="S461" s="873"/>
      <c r="T461" s="873"/>
      <c r="U461" s="873">
        <v>2</v>
      </c>
      <c r="V461" s="873">
        <v>1200</v>
      </c>
      <c r="W461" s="873"/>
      <c r="X461" s="873"/>
      <c r="Y461" s="873"/>
      <c r="Z461" s="873"/>
      <c r="AA461" s="873"/>
      <c r="AB461" s="873"/>
    </row>
    <row r="462" spans="1:30" s="864" customFormat="1" ht="28.35" customHeight="1" x14ac:dyDescent="0.3">
      <c r="A462" s="1058" t="s">
        <v>1301</v>
      </c>
      <c r="B462" s="871" t="s">
        <v>1249</v>
      </c>
      <c r="C462" s="872">
        <v>1</v>
      </c>
      <c r="D462" s="873">
        <v>7500</v>
      </c>
      <c r="E462" s="873"/>
      <c r="F462" s="873"/>
      <c r="G462" s="873"/>
      <c r="H462" s="873"/>
      <c r="I462" s="873"/>
      <c r="J462" s="873"/>
      <c r="K462" s="873"/>
      <c r="L462" s="873"/>
      <c r="M462" s="873"/>
      <c r="N462" s="873"/>
      <c r="O462" s="873"/>
      <c r="P462" s="873"/>
      <c r="Q462" s="873"/>
      <c r="R462" s="873"/>
      <c r="S462" s="873"/>
      <c r="T462" s="873"/>
      <c r="U462" s="873">
        <v>1</v>
      </c>
      <c r="V462" s="873">
        <v>7500</v>
      </c>
      <c r="W462" s="873"/>
      <c r="X462" s="873"/>
      <c r="Y462" s="873"/>
      <c r="Z462" s="873"/>
      <c r="AA462" s="873"/>
      <c r="AB462" s="873"/>
    </row>
    <row r="463" spans="1:30" s="864" customFormat="1" ht="28.35" customHeight="1" x14ac:dyDescent="0.3">
      <c r="A463" s="1058" t="s">
        <v>1297</v>
      </c>
      <c r="B463" s="871" t="s">
        <v>1249</v>
      </c>
      <c r="C463" s="872">
        <v>1</v>
      </c>
      <c r="D463" s="873">
        <v>10264</v>
      </c>
      <c r="E463" s="873"/>
      <c r="F463" s="873"/>
      <c r="G463" s="873"/>
      <c r="H463" s="873"/>
      <c r="I463" s="873"/>
      <c r="J463" s="873"/>
      <c r="K463" s="873"/>
      <c r="L463" s="873"/>
      <c r="M463" s="873"/>
      <c r="N463" s="873"/>
      <c r="O463" s="873"/>
      <c r="P463" s="873"/>
      <c r="Q463" s="873"/>
      <c r="R463" s="873"/>
      <c r="S463" s="873"/>
      <c r="T463" s="873"/>
      <c r="U463" s="873">
        <v>1</v>
      </c>
      <c r="V463" s="873">
        <v>10264</v>
      </c>
      <c r="W463" s="873"/>
      <c r="X463" s="873"/>
      <c r="Y463" s="873"/>
      <c r="Z463" s="873"/>
      <c r="AA463" s="873"/>
      <c r="AB463" s="873"/>
    </row>
    <row r="464" spans="1:30" s="864" customFormat="1" ht="30" customHeight="1" x14ac:dyDescent="0.3">
      <c r="A464" s="844" t="s">
        <v>2040</v>
      </c>
      <c r="B464" s="871" t="s">
        <v>431</v>
      </c>
      <c r="C464" s="872" t="s">
        <v>431</v>
      </c>
      <c r="D464" s="873">
        <f>D465+D466+D467</f>
        <v>24500</v>
      </c>
      <c r="E464" s="873"/>
      <c r="F464" s="873"/>
      <c r="G464" s="873"/>
      <c r="H464" s="873"/>
      <c r="I464" s="873"/>
      <c r="J464" s="873"/>
      <c r="K464" s="873"/>
      <c r="L464" s="873"/>
      <c r="M464" s="873"/>
      <c r="N464" s="873"/>
      <c r="O464" s="873"/>
      <c r="P464" s="873"/>
      <c r="Q464" s="873"/>
      <c r="R464" s="873"/>
      <c r="S464" s="873"/>
      <c r="T464" s="873"/>
      <c r="U464" s="873" t="s">
        <v>431</v>
      </c>
      <c r="V464" s="873">
        <f>V465+V466+V467</f>
        <v>24500</v>
      </c>
      <c r="W464" s="873"/>
      <c r="X464" s="873"/>
      <c r="Y464" s="873"/>
      <c r="Z464" s="873"/>
      <c r="AA464" s="873"/>
      <c r="AB464" s="873"/>
    </row>
    <row r="465" spans="1:29" s="864" customFormat="1" ht="29.25" customHeight="1" x14ac:dyDescent="0.3">
      <c r="A465" s="844" t="s">
        <v>1247</v>
      </c>
      <c r="B465" s="871" t="s">
        <v>2208</v>
      </c>
      <c r="C465" s="872">
        <v>3</v>
      </c>
      <c r="D465" s="873">
        <v>4200</v>
      </c>
      <c r="E465" s="873"/>
      <c r="F465" s="873"/>
      <c r="G465" s="873"/>
      <c r="H465" s="873"/>
      <c r="I465" s="873"/>
      <c r="J465" s="873"/>
      <c r="K465" s="873"/>
      <c r="L465" s="873"/>
      <c r="M465" s="873"/>
      <c r="N465" s="873"/>
      <c r="O465" s="873"/>
      <c r="P465" s="873"/>
      <c r="Q465" s="873"/>
      <c r="R465" s="873"/>
      <c r="S465" s="873"/>
      <c r="T465" s="873"/>
      <c r="U465" s="873">
        <v>3</v>
      </c>
      <c r="V465" s="873">
        <v>4200</v>
      </c>
      <c r="W465" s="873"/>
      <c r="X465" s="873"/>
      <c r="Y465" s="873"/>
      <c r="Z465" s="873"/>
      <c r="AA465" s="873"/>
      <c r="AB465" s="873"/>
    </row>
    <row r="466" spans="1:29" s="864" customFormat="1" ht="27.75" customHeight="1" x14ac:dyDescent="0.3">
      <c r="A466" s="844" t="s">
        <v>1301</v>
      </c>
      <c r="B466" s="871" t="s">
        <v>1249</v>
      </c>
      <c r="C466" s="872">
        <v>1</v>
      </c>
      <c r="D466" s="873">
        <v>20000</v>
      </c>
      <c r="E466" s="873"/>
      <c r="F466" s="873"/>
      <c r="G466" s="873"/>
      <c r="H466" s="873"/>
      <c r="I466" s="873"/>
      <c r="J466" s="873"/>
      <c r="K466" s="873"/>
      <c r="L466" s="873"/>
      <c r="M466" s="873"/>
      <c r="N466" s="873"/>
      <c r="O466" s="873"/>
      <c r="P466" s="873"/>
      <c r="Q466" s="873"/>
      <c r="R466" s="873"/>
      <c r="S466" s="873"/>
      <c r="T466" s="873"/>
      <c r="U466" s="873">
        <v>1</v>
      </c>
      <c r="V466" s="873">
        <v>20000</v>
      </c>
      <c r="W466" s="873"/>
      <c r="X466" s="873"/>
      <c r="Y466" s="873"/>
      <c r="Z466" s="873"/>
      <c r="AA466" s="873"/>
      <c r="AB466" s="873"/>
    </row>
    <row r="467" spans="1:29" s="864" customFormat="1" ht="28.35" customHeight="1" x14ac:dyDescent="0.3">
      <c r="A467" s="844" t="s">
        <v>1297</v>
      </c>
      <c r="B467" s="871" t="s">
        <v>1249</v>
      </c>
      <c r="C467" s="872">
        <v>1</v>
      </c>
      <c r="D467" s="873">
        <v>300</v>
      </c>
      <c r="E467" s="873"/>
      <c r="F467" s="873"/>
      <c r="G467" s="873"/>
      <c r="H467" s="873"/>
      <c r="I467" s="873"/>
      <c r="J467" s="873"/>
      <c r="K467" s="873"/>
      <c r="L467" s="873"/>
      <c r="M467" s="873"/>
      <c r="N467" s="873"/>
      <c r="O467" s="873"/>
      <c r="P467" s="873"/>
      <c r="Q467" s="873"/>
      <c r="R467" s="873"/>
      <c r="S467" s="873"/>
      <c r="T467" s="873"/>
      <c r="U467" s="873">
        <v>1</v>
      </c>
      <c r="V467" s="873">
        <v>300</v>
      </c>
      <c r="W467" s="873"/>
      <c r="X467" s="873"/>
      <c r="Y467" s="873"/>
      <c r="Z467" s="873"/>
      <c r="AA467" s="873"/>
      <c r="AB467" s="873"/>
    </row>
    <row r="468" spans="1:29" s="864" customFormat="1" ht="42" customHeight="1" x14ac:dyDescent="0.3">
      <c r="A468" s="840" t="s">
        <v>2105</v>
      </c>
      <c r="B468" s="871" t="s">
        <v>431</v>
      </c>
      <c r="C468" s="872" t="s">
        <v>431</v>
      </c>
      <c r="D468" s="873">
        <f>D469</f>
        <v>130320</v>
      </c>
      <c r="E468" s="873"/>
      <c r="F468" s="873"/>
      <c r="G468" s="873"/>
      <c r="H468" s="873"/>
      <c r="I468" s="873"/>
      <c r="J468" s="873"/>
      <c r="K468" s="873"/>
      <c r="L468" s="873"/>
      <c r="M468" s="873"/>
      <c r="N468" s="873"/>
      <c r="O468" s="873"/>
      <c r="P468" s="873"/>
      <c r="Q468" s="873"/>
      <c r="R468" s="873"/>
      <c r="S468" s="873"/>
      <c r="T468" s="873"/>
      <c r="U468" s="873" t="s">
        <v>431</v>
      </c>
      <c r="V468" s="873">
        <f>V469</f>
        <v>130320</v>
      </c>
      <c r="W468" s="873"/>
      <c r="X468" s="873"/>
      <c r="Y468" s="873"/>
      <c r="Z468" s="873"/>
      <c r="AA468" s="873"/>
      <c r="AB468" s="873"/>
    </row>
    <row r="469" spans="1:29" s="864" customFormat="1" ht="28.35" customHeight="1" x14ac:dyDescent="0.3">
      <c r="A469" s="844" t="s">
        <v>1301</v>
      </c>
      <c r="B469" s="871" t="s">
        <v>1249</v>
      </c>
      <c r="C469" s="872">
        <v>1</v>
      </c>
      <c r="D469" s="873">
        <f>18000+12000+60000+28800+11520</f>
        <v>130320</v>
      </c>
      <c r="E469" s="873"/>
      <c r="F469" s="873"/>
      <c r="G469" s="873"/>
      <c r="H469" s="873"/>
      <c r="I469" s="873"/>
      <c r="J469" s="873"/>
      <c r="K469" s="873"/>
      <c r="L469" s="873"/>
      <c r="M469" s="873"/>
      <c r="N469" s="873"/>
      <c r="O469" s="873"/>
      <c r="P469" s="873"/>
      <c r="Q469" s="873"/>
      <c r="R469" s="873"/>
      <c r="S469" s="873"/>
      <c r="T469" s="873"/>
      <c r="U469" s="873">
        <v>1</v>
      </c>
      <c r="V469" s="873">
        <v>130320</v>
      </c>
      <c r="W469" s="873"/>
      <c r="X469" s="873"/>
      <c r="Y469" s="873"/>
      <c r="Z469" s="873"/>
      <c r="AA469" s="873"/>
      <c r="AB469" s="873"/>
    </row>
    <row r="470" spans="1:29" s="864" customFormat="1" ht="28.35" customHeight="1" x14ac:dyDescent="0.3">
      <c r="A470" s="844"/>
      <c r="B470" s="871"/>
      <c r="C470" s="872"/>
      <c r="D470" s="873"/>
      <c r="E470" s="873"/>
      <c r="F470" s="873"/>
      <c r="G470" s="873"/>
      <c r="H470" s="873"/>
      <c r="I470" s="873"/>
      <c r="J470" s="873"/>
      <c r="K470" s="873"/>
      <c r="L470" s="873"/>
      <c r="M470" s="873"/>
      <c r="N470" s="873"/>
      <c r="O470" s="873"/>
      <c r="P470" s="873"/>
      <c r="Q470" s="873"/>
      <c r="R470" s="873"/>
      <c r="S470" s="873"/>
      <c r="T470" s="873"/>
      <c r="U470" s="873"/>
      <c r="V470" s="873"/>
      <c r="W470" s="873"/>
      <c r="X470" s="873"/>
      <c r="Y470" s="873"/>
      <c r="Z470" s="873"/>
      <c r="AA470" s="873"/>
      <c r="AB470" s="873"/>
    </row>
    <row r="471" spans="1:29" s="864" customFormat="1" ht="28.35" customHeight="1" x14ac:dyDescent="0.3">
      <c r="A471" s="844"/>
      <c r="B471" s="871"/>
      <c r="C471" s="872"/>
      <c r="D471" s="873"/>
      <c r="E471" s="873"/>
      <c r="F471" s="873"/>
      <c r="G471" s="873"/>
      <c r="H471" s="873"/>
      <c r="I471" s="873"/>
      <c r="J471" s="873"/>
      <c r="K471" s="873"/>
      <c r="L471" s="873"/>
      <c r="M471" s="873"/>
      <c r="N471" s="873"/>
      <c r="O471" s="873"/>
      <c r="P471" s="873"/>
      <c r="Q471" s="873"/>
      <c r="R471" s="873"/>
      <c r="S471" s="873"/>
      <c r="T471" s="873"/>
      <c r="U471" s="873"/>
      <c r="V471" s="873"/>
      <c r="W471" s="873"/>
      <c r="X471" s="873"/>
      <c r="Y471" s="873"/>
      <c r="Z471" s="873"/>
      <c r="AA471" s="873"/>
      <c r="AB471" s="873"/>
    </row>
    <row r="472" spans="1:29" s="864" customFormat="1" ht="28.35" customHeight="1" x14ac:dyDescent="0.3">
      <c r="A472" s="844"/>
      <c r="B472" s="871"/>
      <c r="C472" s="872"/>
      <c r="D472" s="873"/>
      <c r="E472" s="873"/>
      <c r="F472" s="873"/>
      <c r="G472" s="873"/>
      <c r="H472" s="873"/>
      <c r="I472" s="873"/>
      <c r="J472" s="873"/>
      <c r="K472" s="873"/>
      <c r="L472" s="873"/>
      <c r="M472" s="873"/>
      <c r="N472" s="873"/>
      <c r="O472" s="873"/>
      <c r="P472" s="873"/>
      <c r="Q472" s="873"/>
      <c r="R472" s="873"/>
      <c r="S472" s="873"/>
      <c r="T472" s="873"/>
      <c r="U472" s="873"/>
      <c r="V472" s="873"/>
      <c r="W472" s="873"/>
      <c r="X472" s="873"/>
      <c r="Y472" s="873"/>
      <c r="Z472" s="873"/>
      <c r="AA472" s="873"/>
      <c r="AB472" s="873"/>
    </row>
    <row r="473" spans="1:29" s="864" customFormat="1" ht="28.35" customHeight="1" x14ac:dyDescent="0.3">
      <c r="A473" s="1308" t="s">
        <v>81</v>
      </c>
      <c r="B473" s="1308" t="s">
        <v>7</v>
      </c>
      <c r="C473" s="1311" t="s">
        <v>16</v>
      </c>
      <c r="D473" s="1312"/>
      <c r="E473" s="1311" t="s">
        <v>104</v>
      </c>
      <c r="F473" s="1313"/>
      <c r="G473" s="1313"/>
      <c r="H473" s="1313"/>
      <c r="I473" s="1313"/>
      <c r="J473" s="1312"/>
      <c r="K473" s="1311" t="s">
        <v>68</v>
      </c>
      <c r="L473" s="1313"/>
      <c r="M473" s="1313"/>
      <c r="N473" s="1313"/>
      <c r="O473" s="1313"/>
      <c r="P473" s="1312"/>
      <c r="Q473" s="1311" t="s">
        <v>92</v>
      </c>
      <c r="R473" s="1313"/>
      <c r="S473" s="1313"/>
      <c r="T473" s="1313"/>
      <c r="U473" s="1313"/>
      <c r="V473" s="1312"/>
      <c r="W473" s="1311" t="s">
        <v>93</v>
      </c>
      <c r="X473" s="1313"/>
      <c r="Y473" s="1313"/>
      <c r="Z473" s="1313"/>
      <c r="AA473" s="1313"/>
      <c r="AB473" s="1312"/>
    </row>
    <row r="474" spans="1:29" s="864" customFormat="1" ht="28.5" customHeight="1" x14ac:dyDescent="0.3">
      <c r="A474" s="1309"/>
      <c r="B474" s="1309"/>
      <c r="C474" s="1032"/>
      <c r="D474" s="1314" t="s">
        <v>17</v>
      </c>
      <c r="E474" s="1311" t="s">
        <v>105</v>
      </c>
      <c r="F474" s="1312"/>
      <c r="G474" s="1311" t="s">
        <v>106</v>
      </c>
      <c r="H474" s="1312"/>
      <c r="I474" s="1311" t="s">
        <v>107</v>
      </c>
      <c r="J474" s="1312"/>
      <c r="K474" s="1311" t="s">
        <v>88</v>
      </c>
      <c r="L474" s="1312"/>
      <c r="M474" s="1311" t="s">
        <v>94</v>
      </c>
      <c r="N474" s="1312"/>
      <c r="O474" s="1311" t="s">
        <v>95</v>
      </c>
      <c r="P474" s="1312"/>
      <c r="Q474" s="1311" t="s">
        <v>96</v>
      </c>
      <c r="R474" s="1312"/>
      <c r="S474" s="1311" t="s">
        <v>97</v>
      </c>
      <c r="T474" s="1312"/>
      <c r="U474" s="1311" t="s">
        <v>98</v>
      </c>
      <c r="V474" s="1312"/>
      <c r="W474" s="1311" t="s">
        <v>99</v>
      </c>
      <c r="X474" s="1312"/>
      <c r="Y474" s="1311" t="s">
        <v>100</v>
      </c>
      <c r="Z474" s="1312"/>
      <c r="AA474" s="1311" t="s">
        <v>101</v>
      </c>
      <c r="AB474" s="1312"/>
    </row>
    <row r="475" spans="1:29" s="864" customFormat="1" ht="28.35" customHeight="1" x14ac:dyDescent="0.3">
      <c r="A475" s="1309"/>
      <c r="B475" s="1309"/>
      <c r="C475" s="1033" t="s">
        <v>84</v>
      </c>
      <c r="D475" s="1315"/>
      <c r="E475" s="1032" t="s">
        <v>84</v>
      </c>
      <c r="F475" s="1032" t="s">
        <v>86</v>
      </c>
      <c r="G475" s="1032" t="s">
        <v>84</v>
      </c>
      <c r="H475" s="1032" t="s">
        <v>86</v>
      </c>
      <c r="I475" s="1032" t="s">
        <v>84</v>
      </c>
      <c r="J475" s="1032" t="s">
        <v>86</v>
      </c>
      <c r="K475" s="1032" t="s">
        <v>84</v>
      </c>
      <c r="L475" s="1032" t="s">
        <v>86</v>
      </c>
      <c r="M475" s="1032" t="s">
        <v>84</v>
      </c>
      <c r="N475" s="1032" t="s">
        <v>86</v>
      </c>
      <c r="O475" s="1032" t="s">
        <v>84</v>
      </c>
      <c r="P475" s="1032" t="s">
        <v>86</v>
      </c>
      <c r="Q475" s="1032" t="s">
        <v>84</v>
      </c>
      <c r="R475" s="1032" t="s">
        <v>86</v>
      </c>
      <c r="S475" s="1032" t="s">
        <v>84</v>
      </c>
      <c r="T475" s="1032" t="s">
        <v>86</v>
      </c>
      <c r="U475" s="1032" t="s">
        <v>84</v>
      </c>
      <c r="V475" s="1032" t="s">
        <v>86</v>
      </c>
      <c r="W475" s="1032" t="s">
        <v>84</v>
      </c>
      <c r="X475" s="1032" t="s">
        <v>86</v>
      </c>
      <c r="Y475" s="1032" t="s">
        <v>84</v>
      </c>
      <c r="Z475" s="1032" t="s">
        <v>86</v>
      </c>
      <c r="AA475" s="1032" t="s">
        <v>84</v>
      </c>
      <c r="AB475" s="1032" t="s">
        <v>86</v>
      </c>
      <c r="AC475" s="1042"/>
    </row>
    <row r="476" spans="1:29" s="864" customFormat="1" ht="28.35" customHeight="1" x14ac:dyDescent="0.3">
      <c r="A476" s="1310"/>
      <c r="B476" s="1310"/>
      <c r="C476" s="1034" t="s">
        <v>85</v>
      </c>
      <c r="D476" s="1316"/>
      <c r="E476" s="1034" t="s">
        <v>85</v>
      </c>
      <c r="F476" s="1034" t="s">
        <v>87</v>
      </c>
      <c r="G476" s="1034" t="s">
        <v>85</v>
      </c>
      <c r="H476" s="1034" t="s">
        <v>87</v>
      </c>
      <c r="I476" s="1034" t="s">
        <v>85</v>
      </c>
      <c r="J476" s="1034" t="s">
        <v>87</v>
      </c>
      <c r="K476" s="1034" t="s">
        <v>85</v>
      </c>
      <c r="L476" s="1034" t="s">
        <v>87</v>
      </c>
      <c r="M476" s="1034" t="s">
        <v>85</v>
      </c>
      <c r="N476" s="1034" t="s">
        <v>87</v>
      </c>
      <c r="O476" s="1034" t="s">
        <v>85</v>
      </c>
      <c r="P476" s="1034" t="s">
        <v>87</v>
      </c>
      <c r="Q476" s="1034" t="s">
        <v>85</v>
      </c>
      <c r="R476" s="1034" t="s">
        <v>87</v>
      </c>
      <c r="S476" s="1034" t="s">
        <v>85</v>
      </c>
      <c r="T476" s="1034" t="s">
        <v>87</v>
      </c>
      <c r="U476" s="1034" t="s">
        <v>85</v>
      </c>
      <c r="V476" s="1034" t="s">
        <v>87</v>
      </c>
      <c r="W476" s="1034" t="s">
        <v>85</v>
      </c>
      <c r="X476" s="1034" t="s">
        <v>87</v>
      </c>
      <c r="Y476" s="1034" t="s">
        <v>85</v>
      </c>
      <c r="Z476" s="1034" t="s">
        <v>87</v>
      </c>
      <c r="AA476" s="1034" t="s">
        <v>85</v>
      </c>
      <c r="AB476" s="1034" t="s">
        <v>87</v>
      </c>
      <c r="AC476" s="1042"/>
    </row>
    <row r="477" spans="1:29" s="864" customFormat="1" ht="42" customHeight="1" x14ac:dyDescent="0.3">
      <c r="A477" s="840" t="s">
        <v>2041</v>
      </c>
      <c r="B477" s="871" t="s">
        <v>431</v>
      </c>
      <c r="C477" s="872" t="s">
        <v>431</v>
      </c>
      <c r="D477" s="873">
        <f>D478+D479+D480</f>
        <v>45600</v>
      </c>
      <c r="E477" s="873"/>
      <c r="F477" s="873"/>
      <c r="G477" s="873"/>
      <c r="H477" s="873"/>
      <c r="I477" s="873"/>
      <c r="J477" s="873"/>
      <c r="K477" s="873"/>
      <c r="L477" s="873"/>
      <c r="M477" s="873"/>
      <c r="N477" s="873"/>
      <c r="O477" s="873"/>
      <c r="P477" s="873"/>
      <c r="Q477" s="873"/>
      <c r="R477" s="873"/>
      <c r="S477" s="873"/>
      <c r="T477" s="873"/>
      <c r="U477" s="873" t="s">
        <v>431</v>
      </c>
      <c r="V477" s="873">
        <f>V478+V479+V480</f>
        <v>45600</v>
      </c>
      <c r="W477" s="873"/>
      <c r="X477" s="873"/>
      <c r="Y477" s="873"/>
      <c r="Z477" s="873"/>
      <c r="AA477" s="873"/>
      <c r="AB477" s="873"/>
      <c r="AC477" s="1042"/>
    </row>
    <row r="478" spans="1:29" s="864" customFormat="1" ht="27" customHeight="1" x14ac:dyDescent="0.3">
      <c r="A478" s="844" t="s">
        <v>1247</v>
      </c>
      <c r="B478" s="871" t="s">
        <v>2208</v>
      </c>
      <c r="C478" s="872">
        <v>4</v>
      </c>
      <c r="D478" s="873">
        <v>4800</v>
      </c>
      <c r="E478" s="873"/>
      <c r="F478" s="873"/>
      <c r="G478" s="873"/>
      <c r="H478" s="873"/>
      <c r="I478" s="873"/>
      <c r="J478" s="873"/>
      <c r="K478" s="873"/>
      <c r="L478" s="873"/>
      <c r="M478" s="873"/>
      <c r="N478" s="873"/>
      <c r="O478" s="873"/>
      <c r="P478" s="873"/>
      <c r="Q478" s="873"/>
      <c r="R478" s="873"/>
      <c r="S478" s="873"/>
      <c r="T478" s="873"/>
      <c r="U478" s="873">
        <v>4</v>
      </c>
      <c r="V478" s="873">
        <v>4800</v>
      </c>
      <c r="W478" s="873"/>
      <c r="X478" s="873"/>
      <c r="Y478" s="873"/>
      <c r="Z478" s="873"/>
      <c r="AA478" s="873"/>
      <c r="AB478" s="873"/>
      <c r="AC478" s="1042"/>
    </row>
    <row r="479" spans="1:29" s="864" customFormat="1" ht="28.35" customHeight="1" x14ac:dyDescent="0.3">
      <c r="A479" s="1048" t="s">
        <v>1301</v>
      </c>
      <c r="B479" s="866" t="s">
        <v>1249</v>
      </c>
      <c r="C479" s="867">
        <v>1</v>
      </c>
      <c r="D479" s="869">
        <v>20000</v>
      </c>
      <c r="E479" s="869"/>
      <c r="F479" s="869"/>
      <c r="G479" s="869"/>
      <c r="H479" s="869"/>
      <c r="I479" s="869"/>
      <c r="J479" s="869"/>
      <c r="K479" s="869"/>
      <c r="L479" s="869"/>
      <c r="M479" s="869"/>
      <c r="N479" s="869"/>
      <c r="O479" s="869"/>
      <c r="P479" s="869"/>
      <c r="Q479" s="869"/>
      <c r="R479" s="869"/>
      <c r="S479" s="869"/>
      <c r="T479" s="869"/>
      <c r="U479" s="869">
        <v>1</v>
      </c>
      <c r="V479" s="869">
        <v>20000</v>
      </c>
      <c r="W479" s="869"/>
      <c r="X479" s="869"/>
      <c r="Y479" s="869"/>
      <c r="Z479" s="869"/>
      <c r="AA479" s="869"/>
      <c r="AB479" s="869"/>
    </row>
    <row r="480" spans="1:29" s="864" customFormat="1" ht="24" customHeight="1" x14ac:dyDescent="0.3">
      <c r="A480" s="844" t="s">
        <v>1387</v>
      </c>
      <c r="B480" s="871" t="s">
        <v>1249</v>
      </c>
      <c r="C480" s="872">
        <v>1</v>
      </c>
      <c r="D480" s="873">
        <v>20800</v>
      </c>
      <c r="E480" s="873"/>
      <c r="F480" s="873"/>
      <c r="G480" s="873"/>
      <c r="H480" s="873"/>
      <c r="I480" s="873"/>
      <c r="J480" s="873"/>
      <c r="K480" s="873"/>
      <c r="L480" s="873"/>
      <c r="M480" s="873"/>
      <c r="N480" s="873"/>
      <c r="O480" s="873"/>
      <c r="P480" s="873"/>
      <c r="Q480" s="873"/>
      <c r="R480" s="873"/>
      <c r="S480" s="873"/>
      <c r="T480" s="873"/>
      <c r="U480" s="873">
        <v>1</v>
      </c>
      <c r="V480" s="873">
        <v>20800</v>
      </c>
      <c r="W480" s="873"/>
      <c r="X480" s="873"/>
      <c r="Y480" s="873"/>
      <c r="Z480" s="873"/>
      <c r="AA480" s="873"/>
      <c r="AB480" s="873"/>
    </row>
    <row r="481" spans="1:29" s="864" customFormat="1" ht="39.75" customHeight="1" x14ac:dyDescent="0.3">
      <c r="A481" s="840" t="s">
        <v>2042</v>
      </c>
      <c r="B481" s="871" t="s">
        <v>431</v>
      </c>
      <c r="C481" s="872" t="s">
        <v>431</v>
      </c>
      <c r="D481" s="873">
        <f>D482+D483</f>
        <v>20000</v>
      </c>
      <c r="E481" s="873"/>
      <c r="F481" s="873"/>
      <c r="G481" s="873"/>
      <c r="H481" s="873"/>
      <c r="I481" s="873"/>
      <c r="J481" s="873"/>
      <c r="K481" s="873"/>
      <c r="L481" s="873"/>
      <c r="M481" s="873"/>
      <c r="N481" s="873"/>
      <c r="O481" s="873"/>
      <c r="P481" s="873"/>
      <c r="Q481" s="873" t="s">
        <v>431</v>
      </c>
      <c r="R481" s="873">
        <f t="shared" ref="R481" si="5">R482+R483</f>
        <v>20000</v>
      </c>
      <c r="S481" s="873"/>
      <c r="T481" s="873"/>
      <c r="U481" s="873"/>
      <c r="V481" s="873"/>
      <c r="W481" s="873"/>
      <c r="X481" s="873"/>
      <c r="Y481" s="873"/>
      <c r="Z481" s="873"/>
      <c r="AA481" s="873"/>
      <c r="AB481" s="873"/>
    </row>
    <row r="482" spans="1:29" s="864" customFormat="1" ht="28.35" customHeight="1" x14ac:dyDescent="0.3">
      <c r="A482" s="844" t="s">
        <v>1301</v>
      </c>
      <c r="B482" s="871" t="s">
        <v>1249</v>
      </c>
      <c r="C482" s="872">
        <v>1</v>
      </c>
      <c r="D482" s="873">
        <f>5000+5000</f>
        <v>10000</v>
      </c>
      <c r="E482" s="873"/>
      <c r="F482" s="873"/>
      <c r="G482" s="873"/>
      <c r="H482" s="873"/>
      <c r="I482" s="873"/>
      <c r="J482" s="873"/>
      <c r="K482" s="873"/>
      <c r="L482" s="873"/>
      <c r="M482" s="873"/>
      <c r="N482" s="873"/>
      <c r="O482" s="873"/>
      <c r="P482" s="873"/>
      <c r="Q482" s="873">
        <v>1</v>
      </c>
      <c r="R482" s="873">
        <f t="shared" ref="R482" si="6">5000+5000</f>
        <v>10000</v>
      </c>
      <c r="S482" s="873"/>
      <c r="T482" s="873"/>
      <c r="U482" s="873"/>
      <c r="V482" s="873"/>
      <c r="W482" s="873"/>
      <c r="X482" s="873"/>
      <c r="Y482" s="873"/>
      <c r="Z482" s="873"/>
      <c r="AA482" s="873"/>
      <c r="AB482" s="873"/>
    </row>
    <row r="483" spans="1:29" s="864" customFormat="1" ht="28.35" customHeight="1" x14ac:dyDescent="0.3">
      <c r="A483" s="844" t="s">
        <v>1250</v>
      </c>
      <c r="B483" s="871" t="s">
        <v>1249</v>
      </c>
      <c r="C483" s="872">
        <v>1</v>
      </c>
      <c r="D483" s="873">
        <v>10000</v>
      </c>
      <c r="E483" s="873"/>
      <c r="F483" s="873"/>
      <c r="G483" s="873"/>
      <c r="H483" s="873"/>
      <c r="I483" s="873"/>
      <c r="J483" s="873"/>
      <c r="K483" s="873"/>
      <c r="L483" s="873"/>
      <c r="M483" s="873"/>
      <c r="N483" s="873"/>
      <c r="O483" s="873"/>
      <c r="P483" s="873"/>
      <c r="Q483" s="873">
        <v>1</v>
      </c>
      <c r="R483" s="873">
        <v>10000</v>
      </c>
      <c r="S483" s="873"/>
      <c r="T483" s="873"/>
      <c r="U483" s="873"/>
      <c r="V483" s="873"/>
      <c r="W483" s="873"/>
      <c r="X483" s="873"/>
      <c r="Y483" s="873"/>
      <c r="Z483" s="873"/>
      <c r="AA483" s="873"/>
      <c r="AB483" s="873"/>
    </row>
    <row r="484" spans="1:29" s="864" customFormat="1" ht="28.5" customHeight="1" x14ac:dyDescent="0.3">
      <c r="A484" s="865" t="s">
        <v>1223</v>
      </c>
      <c r="B484" s="866"/>
      <c r="C484" s="867"/>
      <c r="D484" s="868">
        <f>D485+D487+D489+D493+D496+D500+D504+D511+D514+D516+D520</f>
        <v>792877</v>
      </c>
      <c r="E484" s="869"/>
      <c r="F484" s="869"/>
      <c r="G484" s="869"/>
      <c r="H484" s="869"/>
      <c r="I484" s="869"/>
      <c r="J484" s="869"/>
      <c r="K484" s="869"/>
      <c r="L484" s="869"/>
      <c r="M484" s="869"/>
      <c r="N484" s="869"/>
      <c r="O484" s="869"/>
      <c r="P484" s="869"/>
      <c r="Q484" s="869"/>
      <c r="R484" s="869"/>
      <c r="S484" s="869"/>
      <c r="T484" s="869"/>
      <c r="U484" s="869"/>
      <c r="V484" s="869"/>
      <c r="W484" s="869"/>
      <c r="X484" s="869"/>
      <c r="Y484" s="869"/>
      <c r="Z484" s="869"/>
      <c r="AA484" s="869"/>
      <c r="AB484" s="869"/>
    </row>
    <row r="485" spans="1:29" ht="28.35" customHeight="1" x14ac:dyDescent="0.3">
      <c r="A485" s="844" t="s">
        <v>2043</v>
      </c>
      <c r="B485" s="871" t="s">
        <v>431</v>
      </c>
      <c r="C485" s="872" t="s">
        <v>431</v>
      </c>
      <c r="D485" s="873">
        <f>D486</f>
        <v>50000</v>
      </c>
      <c r="E485" s="873"/>
      <c r="F485" s="873"/>
      <c r="G485" s="873"/>
      <c r="H485" s="873"/>
      <c r="I485" s="873"/>
      <c r="J485" s="873"/>
      <c r="K485" s="873"/>
      <c r="L485" s="873"/>
      <c r="M485" s="873"/>
      <c r="N485" s="873"/>
      <c r="O485" s="873"/>
      <c r="P485" s="873"/>
      <c r="Q485" s="873"/>
      <c r="R485" s="873"/>
      <c r="S485" s="873"/>
      <c r="T485" s="873"/>
      <c r="U485" s="873"/>
      <c r="V485" s="873"/>
      <c r="W485" s="873"/>
      <c r="X485" s="873"/>
      <c r="Y485" s="873" t="s">
        <v>431</v>
      </c>
      <c r="Z485" s="873">
        <f>Z486</f>
        <v>50000</v>
      </c>
      <c r="AA485" s="873"/>
      <c r="AB485" s="873"/>
      <c r="AC485" s="864"/>
    </row>
    <row r="486" spans="1:29" ht="26.25" customHeight="1" x14ac:dyDescent="0.3">
      <c r="A486" s="844" t="s">
        <v>1254</v>
      </c>
      <c r="B486" s="871" t="s">
        <v>1279</v>
      </c>
      <c r="C486" s="872">
        <v>1</v>
      </c>
      <c r="D486" s="873">
        <v>50000</v>
      </c>
      <c r="E486" s="873"/>
      <c r="F486" s="873"/>
      <c r="G486" s="873"/>
      <c r="H486" s="873"/>
      <c r="I486" s="873"/>
      <c r="J486" s="873"/>
      <c r="K486" s="873"/>
      <c r="L486" s="873"/>
      <c r="M486" s="873"/>
      <c r="N486" s="873"/>
      <c r="O486" s="873"/>
      <c r="P486" s="873"/>
      <c r="Q486" s="873"/>
      <c r="R486" s="873"/>
      <c r="S486" s="873"/>
      <c r="T486" s="873"/>
      <c r="U486" s="873"/>
      <c r="V486" s="873"/>
      <c r="W486" s="873"/>
      <c r="X486" s="873"/>
      <c r="Y486" s="873">
        <v>1</v>
      </c>
      <c r="Z486" s="873">
        <v>50000</v>
      </c>
      <c r="AA486" s="873"/>
      <c r="AB486" s="873"/>
      <c r="AC486" s="864"/>
    </row>
    <row r="487" spans="1:29" ht="28.35" customHeight="1" x14ac:dyDescent="0.3">
      <c r="A487" s="844" t="s">
        <v>2044</v>
      </c>
      <c r="B487" s="871" t="s">
        <v>431</v>
      </c>
      <c r="C487" s="872" t="s">
        <v>431</v>
      </c>
      <c r="D487" s="873">
        <f>D488</f>
        <v>40000</v>
      </c>
      <c r="E487" s="873"/>
      <c r="F487" s="873"/>
      <c r="G487" s="873"/>
      <c r="H487" s="873"/>
      <c r="I487" s="873"/>
      <c r="J487" s="873"/>
      <c r="K487" s="873"/>
      <c r="L487" s="873"/>
      <c r="M487" s="873"/>
      <c r="N487" s="873"/>
      <c r="O487" s="873"/>
      <c r="P487" s="873"/>
      <c r="Q487" s="873"/>
      <c r="R487" s="873"/>
      <c r="S487" s="873"/>
      <c r="T487" s="873"/>
      <c r="U487" s="873"/>
      <c r="V487" s="873"/>
      <c r="W487" s="873"/>
      <c r="X487" s="873"/>
      <c r="Y487" s="873" t="s">
        <v>431</v>
      </c>
      <c r="Z487" s="873">
        <f>Z488</f>
        <v>40000</v>
      </c>
      <c r="AA487" s="873"/>
      <c r="AB487" s="873"/>
      <c r="AC487" s="864"/>
    </row>
    <row r="488" spans="1:29" ht="27.75" customHeight="1" x14ac:dyDescent="0.3">
      <c r="A488" s="844" t="s">
        <v>1367</v>
      </c>
      <c r="B488" s="871" t="s">
        <v>1249</v>
      </c>
      <c r="C488" s="872">
        <v>1</v>
      </c>
      <c r="D488" s="873">
        <v>40000</v>
      </c>
      <c r="E488" s="873"/>
      <c r="F488" s="873"/>
      <c r="G488" s="873"/>
      <c r="H488" s="873"/>
      <c r="I488" s="873"/>
      <c r="J488" s="873"/>
      <c r="K488" s="873"/>
      <c r="L488" s="873"/>
      <c r="M488" s="873"/>
      <c r="N488" s="873"/>
      <c r="O488" s="873"/>
      <c r="P488" s="873"/>
      <c r="Q488" s="873"/>
      <c r="R488" s="873"/>
      <c r="S488" s="873"/>
      <c r="T488" s="873"/>
      <c r="U488" s="873"/>
      <c r="V488" s="873"/>
      <c r="W488" s="873"/>
      <c r="X488" s="873"/>
      <c r="Y488" s="873">
        <v>1</v>
      </c>
      <c r="Z488" s="873">
        <v>40000</v>
      </c>
      <c r="AA488" s="873"/>
      <c r="AB488" s="873"/>
      <c r="AC488" s="864"/>
    </row>
    <row r="489" spans="1:29" ht="28.35" customHeight="1" x14ac:dyDescent="0.3">
      <c r="A489" s="844" t="s">
        <v>1998</v>
      </c>
      <c r="B489" s="871" t="s">
        <v>431</v>
      </c>
      <c r="C489" s="872" t="s">
        <v>431</v>
      </c>
      <c r="D489" s="873">
        <f>D490+D491+D492</f>
        <v>25000</v>
      </c>
      <c r="E489" s="873"/>
      <c r="F489" s="873"/>
      <c r="G489" s="873"/>
      <c r="H489" s="873"/>
      <c r="I489" s="873"/>
      <c r="J489" s="873"/>
      <c r="K489" s="873"/>
      <c r="L489" s="873"/>
      <c r="M489" s="873"/>
      <c r="N489" s="873"/>
      <c r="O489" s="873"/>
      <c r="P489" s="873"/>
      <c r="Q489" s="873"/>
      <c r="R489" s="873"/>
      <c r="S489" s="873"/>
      <c r="T489" s="873"/>
      <c r="U489" s="873"/>
      <c r="V489" s="873"/>
      <c r="W489" s="873"/>
      <c r="X489" s="873"/>
      <c r="Y489" s="873" t="s">
        <v>431</v>
      </c>
      <c r="Z489" s="873">
        <f>Z490+Z491+Z492</f>
        <v>25000</v>
      </c>
      <c r="AA489" s="873"/>
      <c r="AB489" s="873"/>
      <c r="AC489" s="864"/>
    </row>
    <row r="490" spans="1:29" ht="28.35" customHeight="1" x14ac:dyDescent="0.3">
      <c r="A490" s="844" t="s">
        <v>1247</v>
      </c>
      <c r="B490" s="871" t="s">
        <v>2208</v>
      </c>
      <c r="C490" s="872">
        <v>1</v>
      </c>
      <c r="D490" s="873">
        <v>3600</v>
      </c>
      <c r="E490" s="873"/>
      <c r="F490" s="873"/>
      <c r="G490" s="873"/>
      <c r="H490" s="873"/>
      <c r="I490" s="873"/>
      <c r="J490" s="873"/>
      <c r="K490" s="873"/>
      <c r="L490" s="873"/>
      <c r="M490" s="873"/>
      <c r="N490" s="873"/>
      <c r="O490" s="873"/>
      <c r="P490" s="873"/>
      <c r="Q490" s="873"/>
      <c r="R490" s="873"/>
      <c r="S490" s="873"/>
      <c r="T490" s="873"/>
      <c r="U490" s="873"/>
      <c r="V490" s="873"/>
      <c r="W490" s="873"/>
      <c r="X490" s="873"/>
      <c r="Y490" s="873">
        <v>1</v>
      </c>
      <c r="Z490" s="873">
        <v>3600</v>
      </c>
      <c r="AA490" s="873"/>
      <c r="AB490" s="873"/>
      <c r="AC490" s="864"/>
    </row>
    <row r="491" spans="1:29" ht="28.35" customHeight="1" x14ac:dyDescent="0.3">
      <c r="A491" s="1048" t="s">
        <v>1376</v>
      </c>
      <c r="B491" s="866" t="s">
        <v>1249</v>
      </c>
      <c r="C491" s="867">
        <v>1</v>
      </c>
      <c r="D491" s="869">
        <v>18000</v>
      </c>
      <c r="E491" s="869"/>
      <c r="F491" s="869"/>
      <c r="G491" s="869"/>
      <c r="H491" s="869"/>
      <c r="I491" s="869"/>
      <c r="J491" s="869"/>
      <c r="K491" s="869"/>
      <c r="L491" s="869"/>
      <c r="M491" s="869"/>
      <c r="N491" s="869"/>
      <c r="O491" s="869"/>
      <c r="P491" s="869"/>
      <c r="Q491" s="869"/>
      <c r="R491" s="869"/>
      <c r="S491" s="869"/>
      <c r="T491" s="869"/>
      <c r="U491" s="869"/>
      <c r="V491" s="869"/>
      <c r="W491" s="869"/>
      <c r="X491" s="869"/>
      <c r="Y491" s="869">
        <v>1</v>
      </c>
      <c r="Z491" s="869">
        <v>18000</v>
      </c>
      <c r="AA491" s="869"/>
      <c r="AB491" s="869"/>
      <c r="AC491" s="864"/>
    </row>
    <row r="492" spans="1:29" ht="28.5" customHeight="1" x14ac:dyDescent="0.3">
      <c r="A492" s="844" t="s">
        <v>1305</v>
      </c>
      <c r="B492" s="1052" t="s">
        <v>1249</v>
      </c>
      <c r="C492" s="1053">
        <v>1</v>
      </c>
      <c r="D492" s="873">
        <v>3400</v>
      </c>
      <c r="E492" s="1054"/>
      <c r="F492" s="1054"/>
      <c r="G492" s="1054"/>
      <c r="H492" s="1054"/>
      <c r="I492" s="1054"/>
      <c r="J492" s="1054"/>
      <c r="K492" s="1054"/>
      <c r="L492" s="1054"/>
      <c r="M492" s="1054"/>
      <c r="N492" s="1054"/>
      <c r="O492" s="1054"/>
      <c r="P492" s="1054"/>
      <c r="Q492" s="1054"/>
      <c r="R492" s="1054"/>
      <c r="S492" s="1054"/>
      <c r="T492" s="1054"/>
      <c r="U492" s="1054"/>
      <c r="V492" s="1054"/>
      <c r="W492" s="1054"/>
      <c r="X492" s="1054"/>
      <c r="Y492" s="1054">
        <v>1</v>
      </c>
      <c r="Z492" s="1054">
        <v>3400</v>
      </c>
      <c r="AA492" s="1054"/>
      <c r="AB492" s="1054"/>
      <c r="AC492" s="864"/>
    </row>
    <row r="493" spans="1:29" s="12" customFormat="1" ht="28.35" customHeight="1" x14ac:dyDescent="0.35">
      <c r="A493" s="844" t="s">
        <v>2261</v>
      </c>
      <c r="B493" s="871" t="s">
        <v>431</v>
      </c>
      <c r="C493" s="872" t="s">
        <v>431</v>
      </c>
      <c r="D493" s="873">
        <f>D494+D495</f>
        <v>353037</v>
      </c>
      <c r="E493" s="873"/>
      <c r="F493" s="873"/>
      <c r="G493" s="873"/>
      <c r="H493" s="873"/>
      <c r="I493" s="873"/>
      <c r="J493" s="873"/>
      <c r="K493" s="873"/>
      <c r="L493" s="873"/>
      <c r="M493" s="873"/>
      <c r="N493" s="873"/>
      <c r="O493" s="873">
        <v>1</v>
      </c>
      <c r="P493" s="873">
        <f>P494+P495</f>
        <v>353037</v>
      </c>
      <c r="Q493" s="873"/>
      <c r="R493" s="873"/>
      <c r="S493" s="873"/>
      <c r="T493" s="873"/>
      <c r="U493" s="873"/>
      <c r="V493" s="873"/>
      <c r="W493" s="873"/>
      <c r="X493" s="873"/>
      <c r="Y493" s="873"/>
      <c r="Z493" s="873"/>
      <c r="AA493" s="873"/>
      <c r="AB493" s="873"/>
      <c r="AC493" s="1029"/>
    </row>
    <row r="494" spans="1:29" ht="28.35" customHeight="1" x14ac:dyDescent="0.3">
      <c r="A494" s="844" t="s">
        <v>1390</v>
      </c>
      <c r="B494" s="871" t="s">
        <v>1249</v>
      </c>
      <c r="C494" s="872">
        <v>1</v>
      </c>
      <c r="D494" s="873">
        <f>11520+146250+156000+3600</f>
        <v>317370</v>
      </c>
      <c r="E494" s="873"/>
      <c r="F494" s="873"/>
      <c r="G494" s="873"/>
      <c r="H494" s="873"/>
      <c r="I494" s="873"/>
      <c r="J494" s="873"/>
      <c r="K494" s="873"/>
      <c r="L494" s="873"/>
      <c r="M494" s="873"/>
      <c r="N494" s="873"/>
      <c r="O494" s="873"/>
      <c r="P494" s="873">
        <f>11520+146250+156000+3600</f>
        <v>317370</v>
      </c>
      <c r="Q494" s="873"/>
      <c r="R494" s="873"/>
      <c r="S494" s="873"/>
      <c r="T494" s="873"/>
      <c r="U494" s="873"/>
      <c r="V494" s="873"/>
      <c r="W494" s="873"/>
      <c r="X494" s="873"/>
      <c r="Y494" s="873"/>
      <c r="Z494" s="873"/>
      <c r="AA494" s="873"/>
      <c r="AB494" s="873"/>
      <c r="AC494" s="864"/>
    </row>
    <row r="495" spans="1:29" ht="28.35" customHeight="1" x14ac:dyDescent="0.3">
      <c r="A495" s="844" t="s">
        <v>1391</v>
      </c>
      <c r="B495" s="871" t="s">
        <v>1249</v>
      </c>
      <c r="C495" s="872">
        <v>1</v>
      </c>
      <c r="D495" s="873">
        <f>4500+2250+720+9000+7200+360+2637+9000</f>
        <v>35667</v>
      </c>
      <c r="E495" s="873"/>
      <c r="F495" s="873"/>
      <c r="G495" s="873"/>
      <c r="H495" s="873"/>
      <c r="I495" s="873"/>
      <c r="J495" s="873"/>
      <c r="K495" s="873"/>
      <c r="L495" s="873"/>
      <c r="M495" s="873"/>
      <c r="N495" s="873"/>
      <c r="O495" s="873"/>
      <c r="P495" s="873">
        <f>4500+2250+720+9000+7200+360+2637+9000</f>
        <v>35667</v>
      </c>
      <c r="Q495" s="873"/>
      <c r="R495" s="873"/>
      <c r="S495" s="873"/>
      <c r="T495" s="873"/>
      <c r="U495" s="873"/>
      <c r="V495" s="873"/>
      <c r="W495" s="873"/>
      <c r="X495" s="873"/>
      <c r="Y495" s="873"/>
      <c r="Z495" s="873"/>
      <c r="AA495" s="873"/>
      <c r="AB495" s="873"/>
      <c r="AC495" s="864"/>
    </row>
    <row r="496" spans="1:29" ht="41.25" customHeight="1" x14ac:dyDescent="0.3">
      <c r="A496" s="840" t="s">
        <v>2045</v>
      </c>
      <c r="B496" s="1059" t="s">
        <v>431</v>
      </c>
      <c r="C496" s="1060" t="s">
        <v>431</v>
      </c>
      <c r="D496" s="1035">
        <f>D497+D498+D499</f>
        <v>50000</v>
      </c>
      <c r="E496" s="873"/>
      <c r="F496" s="873"/>
      <c r="G496" s="873"/>
      <c r="H496" s="873"/>
      <c r="I496" s="873"/>
      <c r="J496" s="873"/>
      <c r="K496" s="873"/>
      <c r="L496" s="873"/>
      <c r="M496" s="873"/>
      <c r="N496" s="873"/>
      <c r="O496" s="873"/>
      <c r="P496" s="873"/>
      <c r="Q496" s="873"/>
      <c r="R496" s="873"/>
      <c r="S496" s="873"/>
      <c r="T496" s="873"/>
      <c r="U496" s="873" t="s">
        <v>431</v>
      </c>
      <c r="V496" s="873">
        <f>V497+V498+V499</f>
        <v>50000</v>
      </c>
      <c r="W496" s="873"/>
      <c r="X496" s="873"/>
      <c r="Y496" s="873"/>
      <c r="Z496" s="873"/>
      <c r="AA496" s="873"/>
      <c r="AB496" s="873"/>
      <c r="AC496" s="864"/>
    </row>
    <row r="497" spans="1:29" ht="28.35" customHeight="1" x14ac:dyDescent="0.3">
      <c r="A497" s="844" t="s">
        <v>1388</v>
      </c>
      <c r="B497" s="871" t="s">
        <v>2208</v>
      </c>
      <c r="C497" s="872">
        <v>3</v>
      </c>
      <c r="D497" s="873">
        <v>5400</v>
      </c>
      <c r="E497" s="873"/>
      <c r="F497" s="873"/>
      <c r="G497" s="873"/>
      <c r="H497" s="873"/>
      <c r="I497" s="873"/>
      <c r="J497" s="873"/>
      <c r="K497" s="873"/>
      <c r="L497" s="873"/>
      <c r="M497" s="873"/>
      <c r="N497" s="873"/>
      <c r="O497" s="873"/>
      <c r="P497" s="873"/>
      <c r="Q497" s="873"/>
      <c r="R497" s="873"/>
      <c r="S497" s="873"/>
      <c r="T497" s="873"/>
      <c r="U497" s="873">
        <v>3</v>
      </c>
      <c r="V497" s="873">
        <v>5400</v>
      </c>
      <c r="W497" s="873"/>
      <c r="X497" s="873"/>
      <c r="Y497" s="873"/>
      <c r="Z497" s="873"/>
      <c r="AA497" s="873"/>
      <c r="AB497" s="873"/>
      <c r="AC497" s="864"/>
    </row>
    <row r="498" spans="1:29" ht="28.35" customHeight="1" x14ac:dyDescent="0.3">
      <c r="A498" s="844" t="s">
        <v>1301</v>
      </c>
      <c r="B498" s="871" t="s">
        <v>82</v>
      </c>
      <c r="C498" s="872">
        <v>2</v>
      </c>
      <c r="D498" s="873">
        <v>40000</v>
      </c>
      <c r="E498" s="873"/>
      <c r="F498" s="873"/>
      <c r="G498" s="873"/>
      <c r="H498" s="873"/>
      <c r="I498" s="873"/>
      <c r="J498" s="873"/>
      <c r="K498" s="873"/>
      <c r="L498" s="873"/>
      <c r="M498" s="873"/>
      <c r="N498" s="873"/>
      <c r="O498" s="873"/>
      <c r="P498" s="873"/>
      <c r="Q498" s="873"/>
      <c r="R498" s="873"/>
      <c r="S498" s="873"/>
      <c r="T498" s="873"/>
      <c r="U498" s="873">
        <v>2</v>
      </c>
      <c r="V498" s="873">
        <v>40000</v>
      </c>
      <c r="W498" s="873"/>
      <c r="X498" s="873"/>
      <c r="Y498" s="873"/>
      <c r="Z498" s="873"/>
      <c r="AA498" s="873"/>
      <c r="AB498" s="873"/>
      <c r="AC498" s="864"/>
    </row>
    <row r="499" spans="1:29" ht="28.35" customHeight="1" x14ac:dyDescent="0.3">
      <c r="A499" s="844" t="s">
        <v>1297</v>
      </c>
      <c r="B499" s="871" t="s">
        <v>1249</v>
      </c>
      <c r="C499" s="872">
        <v>1</v>
      </c>
      <c r="D499" s="873">
        <v>4600</v>
      </c>
      <c r="E499" s="873"/>
      <c r="F499" s="873"/>
      <c r="G499" s="873"/>
      <c r="H499" s="873"/>
      <c r="I499" s="873"/>
      <c r="J499" s="873"/>
      <c r="K499" s="873"/>
      <c r="L499" s="873"/>
      <c r="M499" s="873"/>
      <c r="N499" s="873"/>
      <c r="O499" s="873"/>
      <c r="P499" s="873"/>
      <c r="Q499" s="873"/>
      <c r="R499" s="873"/>
      <c r="S499" s="873"/>
      <c r="T499" s="873"/>
      <c r="U499" s="873">
        <v>1</v>
      </c>
      <c r="V499" s="873">
        <v>4600</v>
      </c>
      <c r="W499" s="873"/>
      <c r="X499" s="873"/>
      <c r="Y499" s="873"/>
      <c r="Z499" s="873"/>
      <c r="AA499" s="873"/>
      <c r="AB499" s="873"/>
      <c r="AC499" s="1061"/>
    </row>
    <row r="500" spans="1:29" ht="25.5" customHeight="1" x14ac:dyDescent="0.3">
      <c r="A500" s="844" t="s">
        <v>2046</v>
      </c>
      <c r="B500" s="871" t="s">
        <v>431</v>
      </c>
      <c r="C500" s="872" t="s">
        <v>431</v>
      </c>
      <c r="D500" s="873">
        <f>D501+D502+D503</f>
        <v>60000</v>
      </c>
      <c r="E500" s="873"/>
      <c r="F500" s="873"/>
      <c r="G500" s="873"/>
      <c r="H500" s="873"/>
      <c r="I500" s="873"/>
      <c r="J500" s="873"/>
      <c r="K500" s="873"/>
      <c r="L500" s="873"/>
      <c r="M500" s="873"/>
      <c r="N500" s="873"/>
      <c r="O500" s="873"/>
      <c r="P500" s="873"/>
      <c r="Q500" s="873"/>
      <c r="R500" s="873"/>
      <c r="S500" s="873"/>
      <c r="T500" s="873"/>
      <c r="U500" s="873" t="s">
        <v>431</v>
      </c>
      <c r="V500" s="873">
        <f>V501+V502+V503</f>
        <v>60000</v>
      </c>
      <c r="W500" s="873"/>
      <c r="X500" s="873"/>
      <c r="Y500" s="873"/>
      <c r="Z500" s="873"/>
      <c r="AA500" s="873"/>
      <c r="AB500" s="873"/>
      <c r="AC500" s="1061"/>
    </row>
    <row r="501" spans="1:29" ht="24.75" customHeight="1" x14ac:dyDescent="0.3">
      <c r="A501" s="844" t="s">
        <v>1247</v>
      </c>
      <c r="B501" s="871" t="s">
        <v>2208</v>
      </c>
      <c r="C501" s="872">
        <v>1</v>
      </c>
      <c r="D501" s="873">
        <v>7200</v>
      </c>
      <c r="E501" s="873"/>
      <c r="F501" s="873"/>
      <c r="G501" s="873"/>
      <c r="H501" s="873"/>
      <c r="I501" s="873"/>
      <c r="J501" s="873"/>
      <c r="K501" s="873"/>
      <c r="L501" s="873"/>
      <c r="M501" s="873"/>
      <c r="N501" s="873"/>
      <c r="O501" s="873"/>
      <c r="P501" s="873"/>
      <c r="Q501" s="873"/>
      <c r="R501" s="873"/>
      <c r="S501" s="873"/>
      <c r="T501" s="873"/>
      <c r="U501" s="873">
        <v>1</v>
      </c>
      <c r="V501" s="873">
        <v>7200</v>
      </c>
      <c r="W501" s="873"/>
      <c r="X501" s="873"/>
      <c r="Y501" s="873"/>
      <c r="Z501" s="873"/>
      <c r="AA501" s="873"/>
      <c r="AB501" s="873"/>
      <c r="AC501" s="1061"/>
    </row>
    <row r="502" spans="1:29" ht="28.35" customHeight="1" x14ac:dyDescent="0.3">
      <c r="A502" s="844" t="s">
        <v>1301</v>
      </c>
      <c r="B502" s="871" t="s">
        <v>82</v>
      </c>
      <c r="C502" s="872">
        <v>3</v>
      </c>
      <c r="D502" s="873">
        <f>33000+3000+6000</f>
        <v>42000</v>
      </c>
      <c r="E502" s="873"/>
      <c r="F502" s="873"/>
      <c r="G502" s="873"/>
      <c r="H502" s="873"/>
      <c r="I502" s="873"/>
      <c r="J502" s="873"/>
      <c r="K502" s="873"/>
      <c r="L502" s="873"/>
      <c r="M502" s="873"/>
      <c r="N502" s="873"/>
      <c r="O502" s="873"/>
      <c r="P502" s="873"/>
      <c r="Q502" s="873"/>
      <c r="R502" s="873"/>
      <c r="S502" s="873"/>
      <c r="T502" s="873"/>
      <c r="U502" s="873">
        <v>3</v>
      </c>
      <c r="V502" s="873">
        <v>42000</v>
      </c>
      <c r="W502" s="873"/>
      <c r="X502" s="873"/>
      <c r="Y502" s="873"/>
      <c r="Z502" s="873"/>
      <c r="AA502" s="873"/>
      <c r="AB502" s="873"/>
      <c r="AC502" s="1061"/>
    </row>
    <row r="503" spans="1:29" ht="28.35" customHeight="1" x14ac:dyDescent="0.3">
      <c r="A503" s="844" t="s">
        <v>1250</v>
      </c>
      <c r="B503" s="871" t="s">
        <v>1249</v>
      </c>
      <c r="C503" s="872">
        <v>1</v>
      </c>
      <c r="D503" s="873">
        <v>10800</v>
      </c>
      <c r="E503" s="873"/>
      <c r="F503" s="873"/>
      <c r="G503" s="873"/>
      <c r="H503" s="873"/>
      <c r="I503" s="873"/>
      <c r="J503" s="873"/>
      <c r="K503" s="873"/>
      <c r="L503" s="873"/>
      <c r="M503" s="873"/>
      <c r="N503" s="873"/>
      <c r="O503" s="873"/>
      <c r="P503" s="873"/>
      <c r="Q503" s="873"/>
      <c r="R503" s="873"/>
      <c r="S503" s="873"/>
      <c r="T503" s="873"/>
      <c r="U503" s="873">
        <v>1</v>
      </c>
      <c r="V503" s="873">
        <v>10800</v>
      </c>
      <c r="W503" s="873"/>
      <c r="X503" s="873"/>
      <c r="Y503" s="873"/>
      <c r="Z503" s="873"/>
      <c r="AA503" s="873"/>
      <c r="AB503" s="873"/>
      <c r="AC503" s="1061"/>
    </row>
    <row r="504" spans="1:29" ht="39" customHeight="1" x14ac:dyDescent="0.3">
      <c r="A504" s="840" t="s">
        <v>2047</v>
      </c>
      <c r="B504" s="871" t="s">
        <v>431</v>
      </c>
      <c r="C504" s="872" t="s">
        <v>431</v>
      </c>
      <c r="D504" s="873">
        <f>D505+D506</f>
        <v>33420</v>
      </c>
      <c r="E504" s="873"/>
      <c r="F504" s="873"/>
      <c r="G504" s="873"/>
      <c r="H504" s="873"/>
      <c r="I504" s="873"/>
      <c r="J504" s="873"/>
      <c r="K504" s="873"/>
      <c r="L504" s="873"/>
      <c r="M504" s="873"/>
      <c r="N504" s="873"/>
      <c r="O504" s="873"/>
      <c r="P504" s="873"/>
      <c r="Q504" s="873"/>
      <c r="R504" s="873"/>
      <c r="S504" s="873"/>
      <c r="T504" s="873"/>
      <c r="U504" s="873"/>
      <c r="V504" s="873"/>
      <c r="W504" s="873"/>
      <c r="X504" s="873"/>
      <c r="Y504" s="873" t="s">
        <v>431</v>
      </c>
      <c r="Z504" s="873">
        <f>Z505+Z506</f>
        <v>33420</v>
      </c>
      <c r="AA504" s="873"/>
      <c r="AB504" s="873"/>
      <c r="AC504" s="1061"/>
    </row>
    <row r="505" spans="1:29" ht="26.25" customHeight="1" x14ac:dyDescent="0.3">
      <c r="A505" s="844" t="s">
        <v>1301</v>
      </c>
      <c r="B505" s="871" t="s">
        <v>1249</v>
      </c>
      <c r="C505" s="872">
        <v>1</v>
      </c>
      <c r="D505" s="873">
        <f>1920+3600+1800+5400+1000+9000+7200</f>
        <v>29920</v>
      </c>
      <c r="E505" s="873"/>
      <c r="F505" s="873"/>
      <c r="G505" s="873"/>
      <c r="H505" s="873"/>
      <c r="I505" s="873"/>
      <c r="J505" s="873"/>
      <c r="K505" s="873"/>
      <c r="L505" s="873"/>
      <c r="M505" s="873"/>
      <c r="N505" s="873"/>
      <c r="O505" s="873"/>
      <c r="P505" s="873"/>
      <c r="Q505" s="873"/>
      <c r="R505" s="873"/>
      <c r="S505" s="873"/>
      <c r="T505" s="873"/>
      <c r="U505" s="873"/>
      <c r="V505" s="873"/>
      <c r="W505" s="873"/>
      <c r="X505" s="873"/>
      <c r="Y505" s="873">
        <v>1</v>
      </c>
      <c r="Z505" s="873">
        <v>29920</v>
      </c>
      <c r="AA505" s="873"/>
      <c r="AB505" s="873"/>
      <c r="AC505" s="1061"/>
    </row>
    <row r="506" spans="1:29" ht="24.75" customHeight="1" x14ac:dyDescent="0.3">
      <c r="A506" s="844" t="s">
        <v>1250</v>
      </c>
      <c r="B506" s="871" t="s">
        <v>1249</v>
      </c>
      <c r="C506" s="872">
        <v>1</v>
      </c>
      <c r="D506" s="873">
        <v>3500</v>
      </c>
      <c r="E506" s="873"/>
      <c r="F506" s="873"/>
      <c r="G506" s="873"/>
      <c r="H506" s="873"/>
      <c r="I506" s="873"/>
      <c r="J506" s="873"/>
      <c r="K506" s="873"/>
      <c r="L506" s="873"/>
      <c r="M506" s="873"/>
      <c r="N506" s="873"/>
      <c r="O506" s="873"/>
      <c r="P506" s="873"/>
      <c r="Q506" s="873"/>
      <c r="R506" s="873"/>
      <c r="S506" s="873"/>
      <c r="T506" s="873"/>
      <c r="U506" s="873"/>
      <c r="V506" s="873"/>
      <c r="W506" s="873"/>
      <c r="X506" s="873"/>
      <c r="Y506" s="873">
        <v>1</v>
      </c>
      <c r="Z506" s="873">
        <v>3500</v>
      </c>
      <c r="AA506" s="873"/>
      <c r="AB506" s="873"/>
      <c r="AC506" s="1061"/>
    </row>
    <row r="507" spans="1:29" ht="28.35" customHeight="1" x14ac:dyDescent="0.3">
      <c r="A507" s="1308" t="s">
        <v>81</v>
      </c>
      <c r="B507" s="1308" t="s">
        <v>7</v>
      </c>
      <c r="C507" s="1311" t="s">
        <v>16</v>
      </c>
      <c r="D507" s="1312"/>
      <c r="E507" s="1311" t="s">
        <v>104</v>
      </c>
      <c r="F507" s="1313"/>
      <c r="G507" s="1313"/>
      <c r="H507" s="1313"/>
      <c r="I507" s="1313"/>
      <c r="J507" s="1312"/>
      <c r="K507" s="1311" t="s">
        <v>68</v>
      </c>
      <c r="L507" s="1313"/>
      <c r="M507" s="1313"/>
      <c r="N507" s="1313"/>
      <c r="O507" s="1313"/>
      <c r="P507" s="1312"/>
      <c r="Q507" s="1311" t="s">
        <v>92</v>
      </c>
      <c r="R507" s="1313"/>
      <c r="S507" s="1313"/>
      <c r="T507" s="1313"/>
      <c r="U507" s="1313"/>
      <c r="V507" s="1312"/>
      <c r="W507" s="1311" t="s">
        <v>93</v>
      </c>
      <c r="X507" s="1313"/>
      <c r="Y507" s="1313"/>
      <c r="Z507" s="1313"/>
      <c r="AA507" s="1313"/>
      <c r="AB507" s="1312"/>
      <c r="AC507" s="1061"/>
    </row>
    <row r="508" spans="1:29" ht="30.75" customHeight="1" x14ac:dyDescent="0.3">
      <c r="A508" s="1309"/>
      <c r="B508" s="1309"/>
      <c r="C508" s="1032"/>
      <c r="D508" s="1314" t="s">
        <v>17</v>
      </c>
      <c r="E508" s="1311" t="s">
        <v>105</v>
      </c>
      <c r="F508" s="1312"/>
      <c r="G508" s="1311" t="s">
        <v>106</v>
      </c>
      <c r="H508" s="1312"/>
      <c r="I508" s="1311" t="s">
        <v>107</v>
      </c>
      <c r="J508" s="1312"/>
      <c r="K508" s="1311" t="s">
        <v>88</v>
      </c>
      <c r="L508" s="1312"/>
      <c r="M508" s="1311" t="s">
        <v>94</v>
      </c>
      <c r="N508" s="1312"/>
      <c r="O508" s="1311" t="s">
        <v>95</v>
      </c>
      <c r="P508" s="1312"/>
      <c r="Q508" s="1311" t="s">
        <v>96</v>
      </c>
      <c r="R508" s="1312"/>
      <c r="S508" s="1311" t="s">
        <v>97</v>
      </c>
      <c r="T508" s="1312"/>
      <c r="U508" s="1311" t="s">
        <v>98</v>
      </c>
      <c r="V508" s="1312"/>
      <c r="W508" s="1311" t="s">
        <v>99</v>
      </c>
      <c r="X508" s="1312"/>
      <c r="Y508" s="1311" t="s">
        <v>100</v>
      </c>
      <c r="Z508" s="1312"/>
      <c r="AA508" s="1311" t="s">
        <v>101</v>
      </c>
      <c r="AB508" s="1312"/>
      <c r="AC508" s="1061"/>
    </row>
    <row r="509" spans="1:29" ht="31.5" customHeight="1" x14ac:dyDescent="0.3">
      <c r="A509" s="1309"/>
      <c r="B509" s="1309"/>
      <c r="C509" s="1033" t="s">
        <v>84</v>
      </c>
      <c r="D509" s="1315"/>
      <c r="E509" s="1032" t="s">
        <v>84</v>
      </c>
      <c r="F509" s="1032" t="s">
        <v>86</v>
      </c>
      <c r="G509" s="1032" t="s">
        <v>84</v>
      </c>
      <c r="H509" s="1032" t="s">
        <v>86</v>
      </c>
      <c r="I509" s="1032" t="s">
        <v>84</v>
      </c>
      <c r="J509" s="1032" t="s">
        <v>86</v>
      </c>
      <c r="K509" s="1032" t="s">
        <v>84</v>
      </c>
      <c r="L509" s="1032" t="s">
        <v>86</v>
      </c>
      <c r="M509" s="1032" t="s">
        <v>84</v>
      </c>
      <c r="N509" s="1032" t="s">
        <v>86</v>
      </c>
      <c r="O509" s="1032" t="s">
        <v>84</v>
      </c>
      <c r="P509" s="1032" t="s">
        <v>86</v>
      </c>
      <c r="Q509" s="1032" t="s">
        <v>84</v>
      </c>
      <c r="R509" s="1032" t="s">
        <v>86</v>
      </c>
      <c r="S509" s="1032" t="s">
        <v>84</v>
      </c>
      <c r="T509" s="1032" t="s">
        <v>86</v>
      </c>
      <c r="U509" s="1032" t="s">
        <v>84</v>
      </c>
      <c r="V509" s="1032" t="s">
        <v>86</v>
      </c>
      <c r="W509" s="1032" t="s">
        <v>84</v>
      </c>
      <c r="X509" s="1032" t="s">
        <v>86</v>
      </c>
      <c r="Y509" s="1032" t="s">
        <v>84</v>
      </c>
      <c r="Z509" s="1032" t="s">
        <v>86</v>
      </c>
      <c r="AA509" s="1032" t="s">
        <v>84</v>
      </c>
      <c r="AB509" s="1032" t="s">
        <v>86</v>
      </c>
      <c r="AC509" s="864"/>
    </row>
    <row r="510" spans="1:29" ht="28.35" customHeight="1" x14ac:dyDescent="0.3">
      <c r="A510" s="1310"/>
      <c r="B510" s="1310"/>
      <c r="C510" s="1034" t="s">
        <v>85</v>
      </c>
      <c r="D510" s="1316"/>
      <c r="E510" s="1034" t="s">
        <v>85</v>
      </c>
      <c r="F510" s="1034" t="s">
        <v>87</v>
      </c>
      <c r="G510" s="1034" t="s">
        <v>85</v>
      </c>
      <c r="H510" s="1034" t="s">
        <v>87</v>
      </c>
      <c r="I510" s="1034" t="s">
        <v>85</v>
      </c>
      <c r="J510" s="1034" t="s">
        <v>87</v>
      </c>
      <c r="K510" s="1034" t="s">
        <v>85</v>
      </c>
      <c r="L510" s="1034" t="s">
        <v>87</v>
      </c>
      <c r="M510" s="1034" t="s">
        <v>85</v>
      </c>
      <c r="N510" s="1034" t="s">
        <v>87</v>
      </c>
      <c r="O510" s="1034" t="s">
        <v>85</v>
      </c>
      <c r="P510" s="1034" t="s">
        <v>87</v>
      </c>
      <c r="Q510" s="1034" t="s">
        <v>85</v>
      </c>
      <c r="R510" s="1034" t="s">
        <v>87</v>
      </c>
      <c r="S510" s="1034" t="s">
        <v>85</v>
      </c>
      <c r="T510" s="1034" t="s">
        <v>87</v>
      </c>
      <c r="U510" s="1034" t="s">
        <v>85</v>
      </c>
      <c r="V510" s="1034" t="s">
        <v>87</v>
      </c>
      <c r="W510" s="1034" t="s">
        <v>85</v>
      </c>
      <c r="X510" s="1034" t="s">
        <v>87</v>
      </c>
      <c r="Y510" s="1034" t="s">
        <v>85</v>
      </c>
      <c r="Z510" s="1034" t="s">
        <v>87</v>
      </c>
      <c r="AA510" s="1034" t="s">
        <v>85</v>
      </c>
      <c r="AB510" s="1034" t="s">
        <v>87</v>
      </c>
      <c r="AC510" s="864"/>
    </row>
    <row r="511" spans="1:29" ht="28.35" customHeight="1" x14ac:dyDescent="0.5">
      <c r="A511" s="1081" t="s">
        <v>2003</v>
      </c>
      <c r="B511" s="860" t="s">
        <v>431</v>
      </c>
      <c r="C511" s="861" t="s">
        <v>431</v>
      </c>
      <c r="D511" s="1082">
        <f>D512+D513</f>
        <v>6000</v>
      </c>
      <c r="E511" s="863"/>
      <c r="F511" s="863"/>
      <c r="G511" s="863"/>
      <c r="H511" s="863"/>
      <c r="I511" s="863"/>
      <c r="J511" s="863"/>
      <c r="K511" s="863"/>
      <c r="L511" s="863"/>
      <c r="M511" s="863"/>
      <c r="N511" s="863"/>
      <c r="O511" s="863"/>
      <c r="P511" s="863"/>
      <c r="Q511" s="863"/>
      <c r="R511" s="863"/>
      <c r="S511" s="863"/>
      <c r="T511" s="863"/>
      <c r="U511" s="863"/>
      <c r="V511" s="863"/>
      <c r="W511" s="863"/>
      <c r="X511" s="863"/>
      <c r="Y511" s="863" t="s">
        <v>431</v>
      </c>
      <c r="Z511" s="863">
        <f>Z512+Z513</f>
        <v>6000</v>
      </c>
      <c r="AA511" s="863"/>
      <c r="AB511" s="863"/>
      <c r="AC511" s="864"/>
    </row>
    <row r="512" spans="1:29" ht="28.35" customHeight="1" x14ac:dyDescent="0.3">
      <c r="A512" s="1048" t="s">
        <v>1301</v>
      </c>
      <c r="B512" s="866" t="s">
        <v>1249</v>
      </c>
      <c r="C512" s="867">
        <v>1</v>
      </c>
      <c r="D512" s="869">
        <v>3000</v>
      </c>
      <c r="E512" s="869"/>
      <c r="F512" s="869"/>
      <c r="G512" s="869"/>
      <c r="H512" s="869"/>
      <c r="I512" s="869"/>
      <c r="J512" s="869"/>
      <c r="K512" s="869"/>
      <c r="L512" s="869"/>
      <c r="M512" s="869"/>
      <c r="N512" s="869"/>
      <c r="O512" s="869"/>
      <c r="P512" s="869"/>
      <c r="Q512" s="869"/>
      <c r="R512" s="869"/>
      <c r="S512" s="869"/>
      <c r="T512" s="869"/>
      <c r="U512" s="869"/>
      <c r="V512" s="869"/>
      <c r="W512" s="869"/>
      <c r="X512" s="869"/>
      <c r="Y512" s="869">
        <v>1</v>
      </c>
      <c r="Z512" s="869">
        <v>3000</v>
      </c>
      <c r="AA512" s="869"/>
      <c r="AB512" s="869"/>
      <c r="AC512" s="1042"/>
    </row>
    <row r="513" spans="1:29" ht="26.25" customHeight="1" x14ac:dyDescent="0.3">
      <c r="A513" s="844" t="s">
        <v>1250</v>
      </c>
      <c r="B513" s="871" t="s">
        <v>1249</v>
      </c>
      <c r="C513" s="872">
        <v>1</v>
      </c>
      <c r="D513" s="873">
        <v>3000</v>
      </c>
      <c r="E513" s="873"/>
      <c r="F513" s="873"/>
      <c r="G513" s="873"/>
      <c r="H513" s="873"/>
      <c r="I513" s="873"/>
      <c r="J513" s="873"/>
      <c r="K513" s="873"/>
      <c r="L513" s="873"/>
      <c r="M513" s="873"/>
      <c r="N513" s="873"/>
      <c r="O513" s="873"/>
      <c r="P513" s="873"/>
      <c r="Q513" s="873"/>
      <c r="R513" s="873"/>
      <c r="S513" s="873"/>
      <c r="T513" s="873"/>
      <c r="U513" s="873"/>
      <c r="V513" s="873"/>
      <c r="W513" s="873"/>
      <c r="X513" s="873"/>
      <c r="Y513" s="873">
        <v>1</v>
      </c>
      <c r="Z513" s="873">
        <v>3000</v>
      </c>
      <c r="AA513" s="873"/>
      <c r="AB513" s="873"/>
      <c r="AC513" s="864"/>
    </row>
    <row r="514" spans="1:29" ht="28.35" customHeight="1" x14ac:dyDescent="0.3">
      <c r="A514" s="844" t="s">
        <v>2262</v>
      </c>
      <c r="B514" s="871" t="s">
        <v>431</v>
      </c>
      <c r="C514" s="872" t="s">
        <v>431</v>
      </c>
      <c r="D514" s="873">
        <f>D515</f>
        <v>100000</v>
      </c>
      <c r="E514" s="873"/>
      <c r="F514" s="873"/>
      <c r="G514" s="873"/>
      <c r="H514" s="873"/>
      <c r="I514" s="873"/>
      <c r="J514" s="873"/>
      <c r="K514" s="873"/>
      <c r="L514" s="873"/>
      <c r="M514" s="873"/>
      <c r="N514" s="873"/>
      <c r="O514" s="873"/>
      <c r="P514" s="873"/>
      <c r="Q514" s="873"/>
      <c r="R514" s="873"/>
      <c r="S514" s="873"/>
      <c r="T514" s="873"/>
      <c r="U514" s="873"/>
      <c r="V514" s="873"/>
      <c r="W514" s="873"/>
      <c r="X514" s="873"/>
      <c r="Y514" s="873" t="s">
        <v>431</v>
      </c>
      <c r="Z514" s="873">
        <f>Z515</f>
        <v>100000</v>
      </c>
      <c r="AA514" s="873"/>
      <c r="AB514" s="873"/>
      <c r="AC514" s="864"/>
    </row>
    <row r="515" spans="1:29" ht="28.35" customHeight="1" x14ac:dyDescent="0.3">
      <c r="A515" s="844" t="s">
        <v>1301</v>
      </c>
      <c r="B515" s="871" t="s">
        <v>1249</v>
      </c>
      <c r="C515" s="872">
        <v>1</v>
      </c>
      <c r="D515" s="873">
        <v>100000</v>
      </c>
      <c r="E515" s="873"/>
      <c r="F515" s="873"/>
      <c r="G515" s="873"/>
      <c r="H515" s="873"/>
      <c r="I515" s="873"/>
      <c r="J515" s="873"/>
      <c r="K515" s="873"/>
      <c r="L515" s="873"/>
      <c r="M515" s="873"/>
      <c r="N515" s="873"/>
      <c r="O515" s="873"/>
      <c r="P515" s="873"/>
      <c r="Q515" s="873"/>
      <c r="R515" s="873"/>
      <c r="S515" s="873"/>
      <c r="T515" s="873"/>
      <c r="U515" s="873"/>
      <c r="V515" s="873"/>
      <c r="W515" s="873"/>
      <c r="X515" s="873"/>
      <c r="Y515" s="873">
        <v>1</v>
      </c>
      <c r="Z515" s="873">
        <v>100000</v>
      </c>
      <c r="AA515" s="873"/>
      <c r="AB515" s="873"/>
      <c r="AC515" s="864"/>
    </row>
    <row r="516" spans="1:29" ht="28.35" customHeight="1" x14ac:dyDescent="0.3">
      <c r="A516" s="844" t="s">
        <v>2005</v>
      </c>
      <c r="B516" s="871" t="s">
        <v>431</v>
      </c>
      <c r="C516" s="872" t="s">
        <v>431</v>
      </c>
      <c r="D516" s="873">
        <f>D517+D518+D519</f>
        <v>51900</v>
      </c>
      <c r="E516" s="873"/>
      <c r="F516" s="873"/>
      <c r="G516" s="873"/>
      <c r="H516" s="873"/>
      <c r="I516" s="873"/>
      <c r="J516" s="873"/>
      <c r="K516" s="873"/>
      <c r="L516" s="873"/>
      <c r="M516" s="873"/>
      <c r="N516" s="873"/>
      <c r="O516" s="873"/>
      <c r="P516" s="873"/>
      <c r="Q516" s="873"/>
      <c r="R516" s="873"/>
      <c r="S516" s="873"/>
      <c r="T516" s="873"/>
      <c r="U516" s="873"/>
      <c r="V516" s="873"/>
      <c r="W516" s="873"/>
      <c r="X516" s="873"/>
      <c r="Y516" s="873" t="s">
        <v>431</v>
      </c>
      <c r="Z516" s="873">
        <f>Z517+Z518+Z519</f>
        <v>51900</v>
      </c>
      <c r="AA516" s="873"/>
      <c r="AB516" s="873"/>
      <c r="AC516" s="864"/>
    </row>
    <row r="517" spans="1:29" ht="28.35" customHeight="1" x14ac:dyDescent="0.3">
      <c r="A517" s="1048" t="s">
        <v>1388</v>
      </c>
      <c r="B517" s="866" t="s">
        <v>2208</v>
      </c>
      <c r="C517" s="867">
        <v>2</v>
      </c>
      <c r="D517" s="869">
        <v>2400</v>
      </c>
      <c r="E517" s="869"/>
      <c r="F517" s="869"/>
      <c r="G517" s="869"/>
      <c r="H517" s="869"/>
      <c r="I517" s="869"/>
      <c r="J517" s="869"/>
      <c r="K517" s="869"/>
      <c r="L517" s="869"/>
      <c r="M517" s="869"/>
      <c r="N517" s="869"/>
      <c r="O517" s="869"/>
      <c r="P517" s="869"/>
      <c r="Q517" s="869"/>
      <c r="R517" s="869"/>
      <c r="S517" s="869"/>
      <c r="T517" s="869"/>
      <c r="U517" s="869"/>
      <c r="V517" s="869"/>
      <c r="W517" s="869"/>
      <c r="X517" s="869"/>
      <c r="Y517" s="869">
        <v>2</v>
      </c>
      <c r="Z517" s="869">
        <v>2400</v>
      </c>
      <c r="AA517" s="869"/>
      <c r="AB517" s="869"/>
      <c r="AC517" s="864"/>
    </row>
    <row r="518" spans="1:29" ht="28.35" customHeight="1" x14ac:dyDescent="0.3">
      <c r="A518" s="844" t="s">
        <v>1301</v>
      </c>
      <c r="B518" s="871" t="s">
        <v>1249</v>
      </c>
      <c r="C518" s="872">
        <v>1</v>
      </c>
      <c r="D518" s="873">
        <v>15000</v>
      </c>
      <c r="E518" s="873"/>
      <c r="F518" s="873"/>
      <c r="G518" s="873"/>
      <c r="H518" s="873"/>
      <c r="I518" s="873"/>
      <c r="J518" s="873"/>
      <c r="K518" s="873"/>
      <c r="L518" s="873"/>
      <c r="M518" s="873"/>
      <c r="N518" s="873"/>
      <c r="O518" s="873"/>
      <c r="P518" s="873"/>
      <c r="Q518" s="873"/>
      <c r="R518" s="873"/>
      <c r="S518" s="873"/>
      <c r="T518" s="873"/>
      <c r="U518" s="873"/>
      <c r="V518" s="873"/>
      <c r="W518" s="873"/>
      <c r="X518" s="873"/>
      <c r="Y518" s="873">
        <v>1</v>
      </c>
      <c r="Z518" s="873">
        <v>15000</v>
      </c>
      <c r="AA518" s="873"/>
      <c r="AB518" s="873"/>
      <c r="AC518" s="864"/>
    </row>
    <row r="519" spans="1:29" ht="28.35" customHeight="1" x14ac:dyDescent="0.3">
      <c r="A519" s="844" t="s">
        <v>1532</v>
      </c>
      <c r="B519" s="1052" t="s">
        <v>1249</v>
      </c>
      <c r="C519" s="1053">
        <v>1</v>
      </c>
      <c r="D519" s="873">
        <f>27000+7500</f>
        <v>34500</v>
      </c>
      <c r="E519" s="873"/>
      <c r="F519" s="873"/>
      <c r="G519" s="873"/>
      <c r="H519" s="873"/>
      <c r="I519" s="873"/>
      <c r="J519" s="873"/>
      <c r="K519" s="873"/>
      <c r="L519" s="873"/>
      <c r="M519" s="873"/>
      <c r="N519" s="873"/>
      <c r="O519" s="873"/>
      <c r="P519" s="873"/>
      <c r="Q519" s="873"/>
      <c r="R519" s="873"/>
      <c r="S519" s="873"/>
      <c r="T519" s="873"/>
      <c r="U519" s="873"/>
      <c r="V519" s="873"/>
      <c r="W519" s="873"/>
      <c r="X519" s="873"/>
      <c r="Y519" s="873">
        <v>1</v>
      </c>
      <c r="Z519" s="873">
        <v>34500</v>
      </c>
      <c r="AA519" s="873"/>
      <c r="AB519" s="873"/>
      <c r="AC519" s="864"/>
    </row>
    <row r="520" spans="1:29" ht="28.35" customHeight="1" x14ac:dyDescent="0.3">
      <c r="A520" s="844" t="s">
        <v>2048</v>
      </c>
      <c r="B520" s="1062" t="s">
        <v>431</v>
      </c>
      <c r="C520" s="872" t="s">
        <v>431</v>
      </c>
      <c r="D520" s="1063">
        <f>D521</f>
        <v>23520</v>
      </c>
      <c r="E520" s="873"/>
      <c r="F520" s="876"/>
      <c r="G520" s="876"/>
      <c r="H520" s="876"/>
      <c r="I520" s="876"/>
      <c r="J520" s="876"/>
      <c r="K520" s="876"/>
      <c r="L520" s="876"/>
      <c r="M520" s="876"/>
      <c r="N520" s="876"/>
      <c r="O520" s="876"/>
      <c r="P520" s="876"/>
      <c r="Q520" s="876"/>
      <c r="R520" s="876"/>
      <c r="S520" s="876"/>
      <c r="T520" s="876"/>
      <c r="U520" s="876"/>
      <c r="V520" s="876"/>
      <c r="W520" s="876"/>
      <c r="X520" s="876"/>
      <c r="Y520" s="1063" t="s">
        <v>431</v>
      </c>
      <c r="Z520" s="1063">
        <f t="shared" ref="Z520" si="7">Z521</f>
        <v>23520</v>
      </c>
      <c r="AA520" s="876"/>
      <c r="AB520" s="876"/>
      <c r="AC520" s="864"/>
    </row>
    <row r="521" spans="1:29" ht="27.75" customHeight="1" x14ac:dyDescent="0.3">
      <c r="A521" s="844" t="s">
        <v>1250</v>
      </c>
      <c r="B521" s="1064" t="s">
        <v>1249</v>
      </c>
      <c r="C521" s="872">
        <v>1</v>
      </c>
      <c r="D521" s="873">
        <v>23520</v>
      </c>
      <c r="E521" s="873"/>
      <c r="F521" s="876"/>
      <c r="G521" s="876"/>
      <c r="H521" s="876"/>
      <c r="I521" s="876"/>
      <c r="J521" s="876"/>
      <c r="K521" s="876"/>
      <c r="L521" s="876"/>
      <c r="M521" s="876"/>
      <c r="N521" s="876"/>
      <c r="O521" s="876"/>
      <c r="P521" s="876"/>
      <c r="Q521" s="876"/>
      <c r="R521" s="876"/>
      <c r="S521" s="876"/>
      <c r="T521" s="876"/>
      <c r="U521" s="876"/>
      <c r="V521" s="876"/>
      <c r="W521" s="876"/>
      <c r="X521" s="876"/>
      <c r="Y521" s="873">
        <v>1</v>
      </c>
      <c r="Z521" s="873">
        <v>23520</v>
      </c>
      <c r="AA521" s="876"/>
      <c r="AB521" s="876"/>
      <c r="AC521" s="864"/>
    </row>
    <row r="522" spans="1:29" ht="28.35" customHeight="1" x14ac:dyDescent="0.3">
      <c r="A522" s="1065" t="s">
        <v>1289</v>
      </c>
      <c r="B522" s="1066"/>
      <c r="C522" s="872"/>
      <c r="D522" s="109">
        <f>D523</f>
        <v>8250</v>
      </c>
      <c r="E522" s="1063"/>
      <c r="F522" s="1067"/>
      <c r="G522" s="1067"/>
      <c r="H522" s="1067"/>
      <c r="I522" s="1067"/>
      <c r="J522" s="1067"/>
      <c r="K522" s="1067"/>
      <c r="L522" s="1067"/>
      <c r="M522" s="1067"/>
      <c r="N522" s="876"/>
      <c r="O522" s="876"/>
      <c r="P522" s="876"/>
      <c r="Q522" s="876"/>
      <c r="R522" s="876"/>
      <c r="S522" s="876"/>
      <c r="T522" s="876"/>
      <c r="U522" s="873"/>
      <c r="V522" s="873"/>
      <c r="W522" s="876"/>
      <c r="X522" s="876"/>
      <c r="Y522" s="876"/>
      <c r="Z522" s="876"/>
      <c r="AA522" s="876"/>
      <c r="AB522" s="876"/>
      <c r="AC522" s="864"/>
    </row>
    <row r="523" spans="1:29" ht="28.35" customHeight="1" x14ac:dyDescent="0.3">
      <c r="A523" s="844" t="s">
        <v>2189</v>
      </c>
      <c r="B523" s="871" t="s">
        <v>431</v>
      </c>
      <c r="C523" s="872" t="s">
        <v>431</v>
      </c>
      <c r="D523" s="873">
        <f>D524+D525</f>
        <v>8250</v>
      </c>
      <c r="E523" s="873"/>
      <c r="F523" s="873"/>
      <c r="G523" s="873"/>
      <c r="H523" s="873"/>
      <c r="I523" s="873"/>
      <c r="J523" s="873"/>
      <c r="K523" s="873"/>
      <c r="L523" s="873"/>
      <c r="M523" s="873"/>
      <c r="N523" s="873"/>
      <c r="O523" s="873"/>
      <c r="P523" s="873"/>
      <c r="Q523" s="873"/>
      <c r="R523" s="873"/>
      <c r="S523" s="873"/>
      <c r="T523" s="873"/>
      <c r="U523" s="873"/>
      <c r="V523" s="873"/>
      <c r="W523" s="873"/>
      <c r="X523" s="873"/>
      <c r="Y523" s="873" t="s">
        <v>431</v>
      </c>
      <c r="Z523" s="873">
        <f>Z524+Z525</f>
        <v>8250</v>
      </c>
      <c r="AA523" s="873"/>
      <c r="AB523" s="873"/>
      <c r="AC523" s="864"/>
    </row>
    <row r="524" spans="1:29" ht="26.25" customHeight="1" x14ac:dyDescent="0.3">
      <c r="A524" s="844" t="s">
        <v>1301</v>
      </c>
      <c r="B524" s="871" t="s">
        <v>1249</v>
      </c>
      <c r="C524" s="872">
        <v>1</v>
      </c>
      <c r="D524" s="873">
        <v>5500</v>
      </c>
      <c r="E524" s="873"/>
      <c r="F524" s="873"/>
      <c r="G524" s="873"/>
      <c r="H524" s="873"/>
      <c r="I524" s="873"/>
      <c r="J524" s="873"/>
      <c r="K524" s="873"/>
      <c r="L524" s="873"/>
      <c r="M524" s="873"/>
      <c r="N524" s="873"/>
      <c r="O524" s="873"/>
      <c r="P524" s="873"/>
      <c r="Q524" s="873"/>
      <c r="R524" s="873"/>
      <c r="S524" s="873"/>
      <c r="T524" s="873"/>
      <c r="U524" s="873"/>
      <c r="V524" s="873"/>
      <c r="W524" s="873"/>
      <c r="X524" s="873"/>
      <c r="Y524" s="873">
        <v>1</v>
      </c>
      <c r="Z524" s="873">
        <v>5500</v>
      </c>
      <c r="AA524" s="873"/>
      <c r="AB524" s="873"/>
      <c r="AC524" s="864"/>
    </row>
    <row r="525" spans="1:29" ht="32.25" customHeight="1" x14ac:dyDescent="0.3">
      <c r="A525" s="844" t="s">
        <v>1250</v>
      </c>
      <c r="B525" s="871" t="s">
        <v>1249</v>
      </c>
      <c r="C525" s="872">
        <v>1</v>
      </c>
      <c r="D525" s="873">
        <v>2750</v>
      </c>
      <c r="E525" s="873"/>
      <c r="F525" s="873"/>
      <c r="G525" s="873"/>
      <c r="H525" s="873"/>
      <c r="I525" s="873"/>
      <c r="J525" s="873"/>
      <c r="K525" s="873"/>
      <c r="L525" s="873"/>
      <c r="M525" s="873"/>
      <c r="N525" s="873"/>
      <c r="O525" s="873"/>
      <c r="P525" s="873"/>
      <c r="Q525" s="873"/>
      <c r="R525" s="873"/>
      <c r="S525" s="873"/>
      <c r="T525" s="873"/>
      <c r="U525" s="873"/>
      <c r="V525" s="873"/>
      <c r="W525" s="873"/>
      <c r="X525" s="873"/>
      <c r="Y525" s="873">
        <v>1</v>
      </c>
      <c r="Z525" s="873">
        <v>2750</v>
      </c>
      <c r="AA525" s="873"/>
      <c r="AB525" s="873"/>
      <c r="AC525" s="864"/>
    </row>
    <row r="526" spans="1:29" ht="28.5" customHeight="1" x14ac:dyDescent="0.3">
      <c r="A526" s="865" t="s">
        <v>1393</v>
      </c>
      <c r="B526" s="871"/>
      <c r="C526" s="872"/>
      <c r="D526" s="876">
        <f>D527+D529+D533</f>
        <v>57684</v>
      </c>
      <c r="E526" s="873"/>
      <c r="F526" s="873"/>
      <c r="G526" s="873"/>
      <c r="H526" s="873"/>
      <c r="I526" s="873"/>
      <c r="J526" s="873"/>
      <c r="K526" s="873"/>
      <c r="L526" s="873"/>
      <c r="M526" s="873"/>
      <c r="N526" s="873"/>
      <c r="O526" s="873"/>
      <c r="P526" s="873"/>
      <c r="Q526" s="873"/>
      <c r="R526" s="873"/>
      <c r="S526" s="873"/>
      <c r="T526" s="873"/>
      <c r="U526" s="873"/>
      <c r="V526" s="873"/>
      <c r="W526" s="873"/>
      <c r="X526" s="873"/>
      <c r="Y526" s="873"/>
      <c r="Z526" s="873"/>
      <c r="AA526" s="873"/>
      <c r="AB526" s="873"/>
      <c r="AC526" s="864"/>
    </row>
    <row r="527" spans="1:29" ht="28.5" customHeight="1" x14ac:dyDescent="0.3">
      <c r="A527" s="844" t="s">
        <v>2190</v>
      </c>
      <c r="B527" s="871" t="s">
        <v>431</v>
      </c>
      <c r="C527" s="872" t="s">
        <v>431</v>
      </c>
      <c r="D527" s="873">
        <f>D528</f>
        <v>5000</v>
      </c>
      <c r="E527" s="873"/>
      <c r="F527" s="873"/>
      <c r="G527" s="873"/>
      <c r="H527" s="873"/>
      <c r="I527" s="873"/>
      <c r="J527" s="873"/>
      <c r="K527" s="873"/>
      <c r="L527" s="873"/>
      <c r="M527" s="873"/>
      <c r="N527" s="873"/>
      <c r="O527" s="873"/>
      <c r="P527" s="873"/>
      <c r="Q527" s="873"/>
      <c r="R527" s="873"/>
      <c r="S527" s="873"/>
      <c r="T527" s="873"/>
      <c r="U527" s="873"/>
      <c r="V527" s="873"/>
      <c r="W527" s="873"/>
      <c r="X527" s="873"/>
      <c r="Y527" s="873" t="s">
        <v>431</v>
      </c>
      <c r="Z527" s="873">
        <f>Z528</f>
        <v>5000</v>
      </c>
      <c r="AA527" s="873"/>
      <c r="AB527" s="873"/>
      <c r="AC527" s="864"/>
    </row>
    <row r="528" spans="1:29" ht="27.75" customHeight="1" x14ac:dyDescent="0.3">
      <c r="A528" s="844" t="s">
        <v>1301</v>
      </c>
      <c r="B528" s="871" t="s">
        <v>1249</v>
      </c>
      <c r="C528" s="872">
        <v>1</v>
      </c>
      <c r="D528" s="873">
        <v>5000</v>
      </c>
      <c r="E528" s="873"/>
      <c r="F528" s="873"/>
      <c r="G528" s="873"/>
      <c r="H528" s="873"/>
      <c r="I528" s="873"/>
      <c r="J528" s="873"/>
      <c r="K528" s="873"/>
      <c r="L528" s="873"/>
      <c r="M528" s="873"/>
      <c r="N528" s="873"/>
      <c r="O528" s="873"/>
      <c r="P528" s="873"/>
      <c r="Q528" s="873"/>
      <c r="R528" s="873"/>
      <c r="S528" s="873"/>
      <c r="T528" s="873"/>
      <c r="U528" s="873"/>
      <c r="V528" s="873"/>
      <c r="W528" s="873"/>
      <c r="X528" s="873"/>
      <c r="Y528" s="873">
        <v>1</v>
      </c>
      <c r="Z528" s="873">
        <v>5000</v>
      </c>
      <c r="AA528" s="873"/>
      <c r="AB528" s="873"/>
      <c r="AC528" s="864"/>
    </row>
    <row r="529" spans="1:29" ht="40.5" customHeight="1" x14ac:dyDescent="0.3">
      <c r="A529" s="840" t="s">
        <v>2219</v>
      </c>
      <c r="B529" s="871" t="s">
        <v>431</v>
      </c>
      <c r="C529" s="872" t="s">
        <v>431</v>
      </c>
      <c r="D529" s="873">
        <f>D530+D531+D532</f>
        <v>32684</v>
      </c>
      <c r="E529" s="873"/>
      <c r="F529" s="873"/>
      <c r="G529" s="873"/>
      <c r="H529" s="873"/>
      <c r="I529" s="873" t="s">
        <v>431</v>
      </c>
      <c r="J529" s="873">
        <f>J530+J531+J532</f>
        <v>32684</v>
      </c>
      <c r="K529" s="873"/>
      <c r="L529" s="873"/>
      <c r="M529" s="873"/>
      <c r="N529" s="873"/>
      <c r="O529" s="873"/>
      <c r="P529" s="873"/>
      <c r="Q529" s="873"/>
      <c r="R529" s="873"/>
      <c r="S529" s="873"/>
      <c r="T529" s="873"/>
      <c r="U529" s="873"/>
      <c r="V529" s="873"/>
      <c r="W529" s="873"/>
      <c r="X529" s="873"/>
      <c r="Y529" s="873"/>
      <c r="Z529" s="873"/>
      <c r="AA529" s="873"/>
      <c r="AB529" s="873"/>
      <c r="AC529" s="864"/>
    </row>
    <row r="530" spans="1:29" ht="27.75" customHeight="1" x14ac:dyDescent="0.3">
      <c r="A530" s="844" t="s">
        <v>1388</v>
      </c>
      <c r="B530" s="871" t="s">
        <v>2208</v>
      </c>
      <c r="C530" s="872">
        <v>2</v>
      </c>
      <c r="D530" s="873">
        <v>1800</v>
      </c>
      <c r="E530" s="873"/>
      <c r="F530" s="873"/>
      <c r="G530" s="873"/>
      <c r="H530" s="873"/>
      <c r="I530" s="873">
        <v>1</v>
      </c>
      <c r="J530" s="873">
        <v>1800</v>
      </c>
      <c r="K530" s="873"/>
      <c r="L530" s="873"/>
      <c r="M530" s="873"/>
      <c r="N530" s="873"/>
      <c r="O530" s="873"/>
      <c r="P530" s="873"/>
      <c r="Q530" s="873"/>
      <c r="R530" s="873"/>
      <c r="S530" s="873"/>
      <c r="T530" s="873"/>
      <c r="U530" s="873"/>
      <c r="V530" s="873"/>
      <c r="W530" s="873"/>
      <c r="X530" s="873"/>
      <c r="Y530" s="873"/>
      <c r="Z530" s="873"/>
      <c r="AA530" s="873"/>
      <c r="AB530" s="873"/>
      <c r="AC530" s="864"/>
    </row>
    <row r="531" spans="1:29" ht="28.35" customHeight="1" x14ac:dyDescent="0.3">
      <c r="A531" s="844" t="s">
        <v>1301</v>
      </c>
      <c r="B531" s="871" t="s">
        <v>1249</v>
      </c>
      <c r="C531" s="872">
        <v>1</v>
      </c>
      <c r="D531" s="873">
        <v>29920</v>
      </c>
      <c r="E531" s="873"/>
      <c r="F531" s="873"/>
      <c r="G531" s="873"/>
      <c r="H531" s="873"/>
      <c r="I531" s="873">
        <v>1</v>
      </c>
      <c r="J531" s="873">
        <v>29920</v>
      </c>
      <c r="K531" s="873"/>
      <c r="L531" s="873"/>
      <c r="M531" s="873"/>
      <c r="N531" s="873"/>
      <c r="O531" s="873"/>
      <c r="P531" s="873"/>
      <c r="Q531" s="873"/>
      <c r="R531" s="873"/>
      <c r="S531" s="873"/>
      <c r="T531" s="873"/>
      <c r="U531" s="873"/>
      <c r="V531" s="873"/>
      <c r="W531" s="873"/>
      <c r="X531" s="873"/>
      <c r="Y531" s="873"/>
      <c r="Z531" s="873"/>
      <c r="AA531" s="873"/>
      <c r="AB531" s="873"/>
      <c r="AC531" s="864"/>
    </row>
    <row r="532" spans="1:29" ht="28.35" customHeight="1" x14ac:dyDescent="0.3">
      <c r="A532" s="844" t="s">
        <v>1250</v>
      </c>
      <c r="B532" s="871" t="s">
        <v>1249</v>
      </c>
      <c r="C532" s="872">
        <v>1</v>
      </c>
      <c r="D532" s="1054">
        <v>964</v>
      </c>
      <c r="E532" s="1054"/>
      <c r="F532" s="1054"/>
      <c r="G532" s="1054"/>
      <c r="H532" s="1054"/>
      <c r="I532" s="1054">
        <v>1</v>
      </c>
      <c r="J532" s="1054">
        <v>964</v>
      </c>
      <c r="K532" s="1054"/>
      <c r="L532" s="873"/>
      <c r="M532" s="873"/>
      <c r="N532" s="873"/>
      <c r="O532" s="873"/>
      <c r="P532" s="873"/>
      <c r="Q532" s="873"/>
      <c r="R532" s="873"/>
      <c r="S532" s="873"/>
      <c r="T532" s="873"/>
      <c r="U532" s="873"/>
      <c r="V532" s="873"/>
      <c r="W532" s="873"/>
      <c r="X532" s="873"/>
      <c r="Y532" s="873"/>
      <c r="Z532" s="873"/>
      <c r="AA532" s="873"/>
      <c r="AB532" s="873"/>
      <c r="AC532" s="864"/>
    </row>
    <row r="533" spans="1:29" ht="28.35" customHeight="1" x14ac:dyDescent="0.3">
      <c r="A533" s="844" t="s">
        <v>2220</v>
      </c>
      <c r="B533" s="871" t="s">
        <v>431</v>
      </c>
      <c r="C533" s="1044" t="s">
        <v>431</v>
      </c>
      <c r="D533" s="873">
        <f>D534+D535</f>
        <v>20000</v>
      </c>
      <c r="E533" s="876"/>
      <c r="F533" s="876"/>
      <c r="G533" s="876"/>
      <c r="H533" s="876"/>
      <c r="I533" s="876"/>
      <c r="J533" s="876"/>
      <c r="K533" s="876"/>
      <c r="L533" s="1067"/>
      <c r="M533" s="1067"/>
      <c r="N533" s="1067"/>
      <c r="O533" s="340" t="s">
        <v>431</v>
      </c>
      <c r="P533" s="1063">
        <f>P534+P535</f>
        <v>20000</v>
      </c>
      <c r="Q533" s="1067"/>
      <c r="R533" s="1067"/>
      <c r="S533" s="1067"/>
      <c r="T533" s="1067"/>
      <c r="U533" s="1067"/>
      <c r="V533" s="1067"/>
      <c r="W533" s="1067"/>
      <c r="X533" s="1067"/>
      <c r="Y533" s="1067"/>
      <c r="Z533" s="1067"/>
      <c r="AA533" s="1067"/>
      <c r="AB533" s="1067"/>
      <c r="AC533" s="864"/>
    </row>
    <row r="534" spans="1:29" ht="28.35" customHeight="1" x14ac:dyDescent="0.3">
      <c r="A534" s="844" t="s">
        <v>1301</v>
      </c>
      <c r="B534" s="871" t="s">
        <v>1249</v>
      </c>
      <c r="C534" s="872">
        <v>1</v>
      </c>
      <c r="D534" s="873">
        <f>4200+14000</f>
        <v>18200</v>
      </c>
      <c r="E534" s="873"/>
      <c r="F534" s="873"/>
      <c r="G534" s="873"/>
      <c r="H534" s="873"/>
      <c r="I534" s="873"/>
      <c r="J534" s="873"/>
      <c r="K534" s="873"/>
      <c r="L534" s="873"/>
      <c r="M534" s="873"/>
      <c r="N534" s="873"/>
      <c r="O534" s="873">
        <v>1</v>
      </c>
      <c r="P534" s="873">
        <v>18200</v>
      </c>
      <c r="Q534" s="873"/>
      <c r="R534" s="873"/>
      <c r="S534" s="873"/>
      <c r="T534" s="873"/>
      <c r="U534" s="873"/>
      <c r="V534" s="873"/>
      <c r="W534" s="873"/>
      <c r="X534" s="873"/>
      <c r="Y534" s="873"/>
      <c r="Z534" s="873"/>
      <c r="AA534" s="873"/>
      <c r="AB534" s="873"/>
      <c r="AC534" s="864"/>
    </row>
    <row r="535" spans="1:29" ht="28.35" customHeight="1" x14ac:dyDescent="0.3">
      <c r="A535" s="1037" t="s">
        <v>1297</v>
      </c>
      <c r="B535" s="1038" t="s">
        <v>1249</v>
      </c>
      <c r="C535" s="1039">
        <v>1</v>
      </c>
      <c r="D535" s="1040">
        <v>1800</v>
      </c>
      <c r="E535" s="1040"/>
      <c r="F535" s="1040"/>
      <c r="G535" s="1040"/>
      <c r="H535" s="1040"/>
      <c r="I535" s="1040"/>
      <c r="J535" s="1040"/>
      <c r="K535" s="1040"/>
      <c r="L535" s="1040"/>
      <c r="M535" s="1040"/>
      <c r="N535" s="1040"/>
      <c r="O535" s="1040">
        <v>1</v>
      </c>
      <c r="P535" s="1040">
        <v>1800</v>
      </c>
      <c r="Q535" s="1040"/>
      <c r="R535" s="1040"/>
      <c r="S535" s="1040"/>
      <c r="T535" s="1040"/>
      <c r="U535" s="1040"/>
      <c r="V535" s="1040"/>
      <c r="W535" s="1040"/>
      <c r="X535" s="1040"/>
      <c r="Y535" s="1040"/>
      <c r="Z535" s="1040"/>
      <c r="AA535" s="1040"/>
      <c r="AB535" s="1040"/>
      <c r="AC535" s="864"/>
    </row>
    <row r="536" spans="1:29" ht="28.35" customHeight="1" x14ac:dyDescent="0.3">
      <c r="A536" s="1042"/>
      <c r="B536" s="1043"/>
      <c r="C536" s="1044"/>
      <c r="D536" s="870"/>
      <c r="E536" s="870"/>
      <c r="F536" s="870"/>
      <c r="G536" s="870"/>
      <c r="H536" s="870"/>
      <c r="I536" s="870"/>
      <c r="J536" s="870"/>
      <c r="K536" s="870"/>
      <c r="L536" s="870"/>
      <c r="M536" s="870"/>
      <c r="N536" s="870"/>
      <c r="O536" s="870"/>
      <c r="P536" s="870"/>
      <c r="Q536" s="870"/>
      <c r="R536" s="870"/>
      <c r="S536" s="870"/>
      <c r="T536" s="870"/>
      <c r="U536" s="870"/>
      <c r="V536" s="870"/>
      <c r="W536" s="870"/>
      <c r="X536" s="870"/>
      <c r="Y536" s="870"/>
      <c r="Z536" s="870"/>
      <c r="AA536" s="870"/>
      <c r="AB536" s="870"/>
      <c r="AC536" s="864"/>
    </row>
    <row r="537" spans="1:29" ht="28.35" customHeight="1" x14ac:dyDescent="0.3">
      <c r="A537" s="1042"/>
      <c r="B537" s="1043"/>
      <c r="C537" s="1044"/>
      <c r="D537" s="870"/>
      <c r="E537" s="870"/>
      <c r="F537" s="870"/>
      <c r="G537" s="870"/>
      <c r="H537" s="870"/>
      <c r="I537" s="870"/>
      <c r="J537" s="870"/>
      <c r="K537" s="870"/>
      <c r="L537" s="870"/>
      <c r="M537" s="870"/>
      <c r="N537" s="870"/>
      <c r="O537" s="870"/>
      <c r="P537" s="870"/>
      <c r="Q537" s="870"/>
      <c r="R537" s="870"/>
      <c r="S537" s="870"/>
      <c r="T537" s="870"/>
      <c r="U537" s="870"/>
      <c r="V537" s="870"/>
      <c r="W537" s="870"/>
      <c r="X537" s="870"/>
      <c r="Y537" s="870"/>
      <c r="Z537" s="870"/>
      <c r="AA537" s="870"/>
      <c r="AB537" s="870"/>
      <c r="AC537" s="864"/>
    </row>
    <row r="538" spans="1:29" ht="29.25" customHeight="1" x14ac:dyDescent="0.3">
      <c r="A538" s="1042"/>
      <c r="B538" s="1043"/>
      <c r="C538" s="1044"/>
      <c r="D538" s="870"/>
      <c r="E538" s="870"/>
      <c r="F538" s="870"/>
      <c r="G538" s="870"/>
      <c r="H538" s="870"/>
      <c r="I538" s="870"/>
      <c r="J538" s="870"/>
      <c r="K538" s="870"/>
      <c r="L538" s="870"/>
      <c r="M538" s="870"/>
      <c r="N538" s="870"/>
      <c r="O538" s="870"/>
      <c r="P538" s="870"/>
      <c r="Q538" s="870"/>
      <c r="R538" s="870"/>
      <c r="S538" s="870"/>
      <c r="T538" s="870"/>
      <c r="U538" s="870"/>
      <c r="V538" s="870"/>
      <c r="W538" s="870"/>
      <c r="X538" s="870"/>
      <c r="Y538" s="870"/>
      <c r="Z538" s="870"/>
      <c r="AA538" s="870"/>
      <c r="AB538" s="870"/>
      <c r="AC538" s="864"/>
    </row>
    <row r="539" spans="1:29" ht="43.5" customHeight="1" x14ac:dyDescent="0.3">
      <c r="A539" s="1042"/>
      <c r="B539" s="1043"/>
      <c r="C539" s="1044"/>
      <c r="D539" s="870"/>
      <c r="E539" s="870"/>
      <c r="F539" s="870"/>
      <c r="G539" s="870"/>
      <c r="H539" s="870"/>
      <c r="I539" s="870"/>
      <c r="J539" s="870"/>
      <c r="K539" s="870"/>
      <c r="L539" s="870"/>
      <c r="M539" s="870"/>
      <c r="N539" s="870"/>
      <c r="O539" s="870"/>
      <c r="P539" s="870"/>
      <c r="Q539" s="870"/>
      <c r="R539" s="870"/>
      <c r="S539" s="870"/>
      <c r="T539" s="870"/>
      <c r="U539" s="870"/>
      <c r="V539" s="870"/>
      <c r="W539" s="870"/>
      <c r="X539" s="870"/>
      <c r="Y539" s="870"/>
      <c r="Z539" s="870"/>
      <c r="AA539" s="870"/>
      <c r="AB539" s="870"/>
      <c r="AC539" s="864"/>
    </row>
    <row r="540" spans="1:29" ht="28.35" customHeight="1" x14ac:dyDescent="0.3">
      <c r="A540" s="1308" t="s">
        <v>81</v>
      </c>
      <c r="B540" s="1308" t="s">
        <v>7</v>
      </c>
      <c r="C540" s="1311" t="s">
        <v>16</v>
      </c>
      <c r="D540" s="1312"/>
      <c r="E540" s="1311" t="s">
        <v>104</v>
      </c>
      <c r="F540" s="1313"/>
      <c r="G540" s="1313"/>
      <c r="H540" s="1313"/>
      <c r="I540" s="1313"/>
      <c r="J540" s="1312"/>
      <c r="K540" s="1311" t="s">
        <v>68</v>
      </c>
      <c r="L540" s="1313"/>
      <c r="M540" s="1313"/>
      <c r="N540" s="1313"/>
      <c r="O540" s="1313"/>
      <c r="P540" s="1312"/>
      <c r="Q540" s="1311" t="s">
        <v>92</v>
      </c>
      <c r="R540" s="1313"/>
      <c r="S540" s="1313"/>
      <c r="T540" s="1313"/>
      <c r="U540" s="1313"/>
      <c r="V540" s="1312"/>
      <c r="W540" s="1311" t="s">
        <v>93</v>
      </c>
      <c r="X540" s="1313"/>
      <c r="Y540" s="1313"/>
      <c r="Z540" s="1313"/>
      <c r="AA540" s="1313"/>
      <c r="AB540" s="1312"/>
      <c r="AC540" s="864"/>
    </row>
    <row r="541" spans="1:29" ht="35.25" customHeight="1" x14ac:dyDescent="0.3">
      <c r="A541" s="1309"/>
      <c r="B541" s="1309"/>
      <c r="C541" s="1032"/>
      <c r="D541" s="1314" t="s">
        <v>17</v>
      </c>
      <c r="E541" s="1311" t="s">
        <v>105</v>
      </c>
      <c r="F541" s="1312"/>
      <c r="G541" s="1311" t="s">
        <v>106</v>
      </c>
      <c r="H541" s="1312"/>
      <c r="I541" s="1311" t="s">
        <v>107</v>
      </c>
      <c r="J541" s="1312"/>
      <c r="K541" s="1311" t="s">
        <v>88</v>
      </c>
      <c r="L541" s="1312"/>
      <c r="M541" s="1311" t="s">
        <v>94</v>
      </c>
      <c r="N541" s="1312"/>
      <c r="O541" s="1311" t="s">
        <v>95</v>
      </c>
      <c r="P541" s="1312"/>
      <c r="Q541" s="1311" t="s">
        <v>96</v>
      </c>
      <c r="R541" s="1312"/>
      <c r="S541" s="1311" t="s">
        <v>97</v>
      </c>
      <c r="T541" s="1312"/>
      <c r="U541" s="1311" t="s">
        <v>98</v>
      </c>
      <c r="V541" s="1312"/>
      <c r="W541" s="1311" t="s">
        <v>99</v>
      </c>
      <c r="X541" s="1312"/>
      <c r="Y541" s="1311" t="s">
        <v>100</v>
      </c>
      <c r="Z541" s="1312"/>
      <c r="AA541" s="1311" t="s">
        <v>101</v>
      </c>
      <c r="AB541" s="1312"/>
      <c r="AC541" s="864"/>
    </row>
    <row r="542" spans="1:29" ht="28.35" customHeight="1" x14ac:dyDescent="0.3">
      <c r="A542" s="1309"/>
      <c r="B542" s="1309"/>
      <c r="C542" s="1033" t="s">
        <v>84</v>
      </c>
      <c r="D542" s="1315"/>
      <c r="E542" s="1032" t="s">
        <v>84</v>
      </c>
      <c r="F542" s="1032" t="s">
        <v>86</v>
      </c>
      <c r="G542" s="1032" t="s">
        <v>84</v>
      </c>
      <c r="H542" s="1032" t="s">
        <v>86</v>
      </c>
      <c r="I542" s="1032" t="s">
        <v>84</v>
      </c>
      <c r="J542" s="1032" t="s">
        <v>86</v>
      </c>
      <c r="K542" s="1032" t="s">
        <v>84</v>
      </c>
      <c r="L542" s="1032" t="s">
        <v>86</v>
      </c>
      <c r="M542" s="1032" t="s">
        <v>84</v>
      </c>
      <c r="N542" s="1032" t="s">
        <v>86</v>
      </c>
      <c r="O542" s="1032" t="s">
        <v>84</v>
      </c>
      <c r="P542" s="1032" t="s">
        <v>86</v>
      </c>
      <c r="Q542" s="1032" t="s">
        <v>84</v>
      </c>
      <c r="R542" s="1032" t="s">
        <v>86</v>
      </c>
      <c r="S542" s="1032" t="s">
        <v>84</v>
      </c>
      <c r="T542" s="1032" t="s">
        <v>86</v>
      </c>
      <c r="U542" s="1032" t="s">
        <v>84</v>
      </c>
      <c r="V542" s="1032" t="s">
        <v>86</v>
      </c>
      <c r="W542" s="1032" t="s">
        <v>84</v>
      </c>
      <c r="X542" s="1032" t="s">
        <v>86</v>
      </c>
      <c r="Y542" s="1032" t="s">
        <v>84</v>
      </c>
      <c r="Z542" s="1032" t="s">
        <v>86</v>
      </c>
      <c r="AA542" s="1032" t="s">
        <v>84</v>
      </c>
      <c r="AB542" s="1032" t="s">
        <v>86</v>
      </c>
      <c r="AC542" s="864"/>
    </row>
    <row r="543" spans="1:29" ht="28.35" customHeight="1" x14ac:dyDescent="0.3">
      <c r="A543" s="1310"/>
      <c r="B543" s="1310"/>
      <c r="C543" s="1034" t="s">
        <v>85</v>
      </c>
      <c r="D543" s="1316"/>
      <c r="E543" s="1034" t="s">
        <v>85</v>
      </c>
      <c r="F543" s="1034" t="s">
        <v>87</v>
      </c>
      <c r="G543" s="1034" t="s">
        <v>85</v>
      </c>
      <c r="H543" s="1034" t="s">
        <v>87</v>
      </c>
      <c r="I543" s="1034" t="s">
        <v>85</v>
      </c>
      <c r="J543" s="1034" t="s">
        <v>87</v>
      </c>
      <c r="K543" s="1034" t="s">
        <v>85</v>
      </c>
      <c r="L543" s="1034" t="s">
        <v>87</v>
      </c>
      <c r="M543" s="1034" t="s">
        <v>85</v>
      </c>
      <c r="N543" s="1034" t="s">
        <v>87</v>
      </c>
      <c r="O543" s="1034" t="s">
        <v>85</v>
      </c>
      <c r="P543" s="1034" t="s">
        <v>87</v>
      </c>
      <c r="Q543" s="1034" t="s">
        <v>85</v>
      </c>
      <c r="R543" s="1034" t="s">
        <v>87</v>
      </c>
      <c r="S543" s="1034" t="s">
        <v>85</v>
      </c>
      <c r="T543" s="1034" t="s">
        <v>87</v>
      </c>
      <c r="U543" s="1034" t="s">
        <v>85</v>
      </c>
      <c r="V543" s="1034" t="s">
        <v>87</v>
      </c>
      <c r="W543" s="1034" t="s">
        <v>85</v>
      </c>
      <c r="X543" s="1034" t="s">
        <v>87</v>
      </c>
      <c r="Y543" s="1034" t="s">
        <v>85</v>
      </c>
      <c r="Z543" s="1034" t="s">
        <v>87</v>
      </c>
      <c r="AA543" s="1034" t="s">
        <v>85</v>
      </c>
      <c r="AB543" s="1034" t="s">
        <v>87</v>
      </c>
      <c r="AC543" s="864"/>
    </row>
    <row r="544" spans="1:29" ht="33" customHeight="1" x14ac:dyDescent="0.3">
      <c r="A544" s="875" t="s">
        <v>1394</v>
      </c>
      <c r="B544" s="871"/>
      <c r="C544" s="872"/>
      <c r="D544" s="876">
        <f>D545+D548+D550</f>
        <v>108098</v>
      </c>
      <c r="E544" s="873"/>
      <c r="F544" s="873"/>
      <c r="G544" s="873"/>
      <c r="H544" s="873"/>
      <c r="I544" s="873"/>
      <c r="J544" s="873"/>
      <c r="K544" s="873"/>
      <c r="L544" s="873"/>
      <c r="M544" s="873"/>
      <c r="N544" s="873"/>
      <c r="O544" s="873"/>
      <c r="P544" s="873"/>
      <c r="Q544" s="873"/>
      <c r="R544" s="873"/>
      <c r="S544" s="873"/>
      <c r="T544" s="873"/>
      <c r="U544" s="873"/>
      <c r="V544" s="873"/>
      <c r="W544" s="873"/>
      <c r="X544" s="873"/>
      <c r="Y544" s="873"/>
      <c r="Z544" s="873"/>
      <c r="AA544" s="873"/>
      <c r="AB544" s="873"/>
      <c r="AC544" s="864"/>
    </row>
    <row r="545" spans="1:29" ht="45.75" customHeight="1" x14ac:dyDescent="0.3">
      <c r="A545" s="1021" t="s">
        <v>2193</v>
      </c>
      <c r="B545" s="872" t="s">
        <v>431</v>
      </c>
      <c r="C545" s="872" t="s">
        <v>431</v>
      </c>
      <c r="D545" s="873">
        <f>D546+D547</f>
        <v>20000</v>
      </c>
      <c r="E545" s="873"/>
      <c r="F545" s="873"/>
      <c r="G545" s="873"/>
      <c r="H545" s="873"/>
      <c r="I545" s="873"/>
      <c r="J545" s="873"/>
      <c r="K545" s="873"/>
      <c r="L545" s="873"/>
      <c r="M545" s="873"/>
      <c r="N545" s="873"/>
      <c r="O545" s="873" t="s">
        <v>431</v>
      </c>
      <c r="P545" s="873">
        <f>P546+P547</f>
        <v>20000</v>
      </c>
      <c r="Q545" s="873"/>
      <c r="R545" s="873"/>
      <c r="S545" s="873"/>
      <c r="T545" s="873"/>
      <c r="U545" s="873"/>
      <c r="V545" s="873"/>
      <c r="W545" s="873"/>
      <c r="X545" s="873"/>
      <c r="Y545" s="873"/>
      <c r="Z545" s="873"/>
      <c r="AA545" s="873"/>
      <c r="AB545" s="873"/>
      <c r="AC545" s="864"/>
    </row>
    <row r="546" spans="1:29" s="864" customFormat="1" ht="27" customHeight="1" x14ac:dyDescent="0.3">
      <c r="A546" s="844" t="s">
        <v>1388</v>
      </c>
      <c r="B546" s="871" t="s">
        <v>2208</v>
      </c>
      <c r="C546" s="872">
        <v>3</v>
      </c>
      <c r="D546" s="873">
        <v>18000</v>
      </c>
      <c r="E546" s="873"/>
      <c r="F546" s="873"/>
      <c r="G546" s="873"/>
      <c r="H546" s="873"/>
      <c r="I546" s="873"/>
      <c r="J546" s="873"/>
      <c r="K546" s="873"/>
      <c r="L546" s="873"/>
      <c r="M546" s="873"/>
      <c r="N546" s="873"/>
      <c r="O546" s="873">
        <v>1</v>
      </c>
      <c r="P546" s="873">
        <v>18000</v>
      </c>
      <c r="Q546" s="873"/>
      <c r="R546" s="873"/>
      <c r="S546" s="873"/>
      <c r="T546" s="873"/>
      <c r="U546" s="873"/>
      <c r="V546" s="873"/>
      <c r="W546" s="873"/>
      <c r="X546" s="873"/>
      <c r="Y546" s="873"/>
      <c r="Z546" s="873"/>
      <c r="AA546" s="873"/>
      <c r="AB546" s="873"/>
    </row>
    <row r="547" spans="1:29" s="864" customFormat="1" ht="28.35" customHeight="1" x14ac:dyDescent="0.3">
      <c r="A547" s="844" t="s">
        <v>1250</v>
      </c>
      <c r="B547" s="871" t="s">
        <v>1249</v>
      </c>
      <c r="C547" s="872">
        <v>1</v>
      </c>
      <c r="D547" s="873">
        <v>2000</v>
      </c>
      <c r="E547" s="873"/>
      <c r="F547" s="873"/>
      <c r="G547" s="873"/>
      <c r="H547" s="873"/>
      <c r="I547" s="873"/>
      <c r="J547" s="873"/>
      <c r="K547" s="873"/>
      <c r="L547" s="873"/>
      <c r="M547" s="873"/>
      <c r="N547" s="873"/>
      <c r="O547" s="873">
        <v>1</v>
      </c>
      <c r="P547" s="873">
        <v>2000</v>
      </c>
      <c r="Q547" s="873"/>
      <c r="R547" s="873"/>
      <c r="S547" s="873"/>
      <c r="T547" s="873"/>
      <c r="U547" s="873"/>
      <c r="V547" s="873"/>
      <c r="W547" s="873"/>
      <c r="X547" s="873"/>
      <c r="Y547" s="873"/>
      <c r="Z547" s="873"/>
      <c r="AA547" s="873"/>
      <c r="AB547" s="873"/>
    </row>
    <row r="548" spans="1:29" s="864" customFormat="1" ht="59.25" customHeight="1" x14ac:dyDescent="0.3">
      <c r="A548" s="1068" t="s">
        <v>2221</v>
      </c>
      <c r="B548" s="867" t="s">
        <v>431</v>
      </c>
      <c r="C548" s="867" t="s">
        <v>431</v>
      </c>
      <c r="D548" s="869">
        <f>D549</f>
        <v>68000</v>
      </c>
      <c r="E548" s="869"/>
      <c r="F548" s="869"/>
      <c r="G548" s="869"/>
      <c r="H548" s="869"/>
      <c r="I548" s="869"/>
      <c r="J548" s="869"/>
      <c r="K548" s="869"/>
      <c r="L548" s="869"/>
      <c r="M548" s="869"/>
      <c r="N548" s="869"/>
      <c r="O548" s="869" t="s">
        <v>431</v>
      </c>
      <c r="P548" s="869">
        <f>P549</f>
        <v>68000</v>
      </c>
      <c r="Q548" s="869"/>
      <c r="R548" s="869"/>
      <c r="S548" s="869"/>
      <c r="T548" s="869"/>
      <c r="U548" s="869"/>
      <c r="V548" s="869"/>
      <c r="W548" s="869"/>
      <c r="X548" s="869"/>
      <c r="Y548" s="869"/>
      <c r="Z548" s="869"/>
      <c r="AA548" s="869"/>
      <c r="AB548" s="869"/>
    </row>
    <row r="549" spans="1:29" ht="31.5" customHeight="1" x14ac:dyDescent="0.3">
      <c r="A549" s="844" t="s">
        <v>1301</v>
      </c>
      <c r="B549" s="872" t="s">
        <v>2222</v>
      </c>
      <c r="C549" s="872">
        <v>1</v>
      </c>
      <c r="D549" s="873">
        <v>68000</v>
      </c>
      <c r="E549" s="873"/>
      <c r="F549" s="873"/>
      <c r="G549" s="873"/>
      <c r="H549" s="873"/>
      <c r="I549" s="873"/>
      <c r="J549" s="873"/>
      <c r="K549" s="873"/>
      <c r="L549" s="873"/>
      <c r="M549" s="873"/>
      <c r="N549" s="873"/>
      <c r="O549" s="873">
        <v>1</v>
      </c>
      <c r="P549" s="873">
        <v>68000</v>
      </c>
      <c r="Q549" s="873"/>
      <c r="R549" s="873"/>
      <c r="S549" s="873"/>
      <c r="T549" s="873"/>
      <c r="U549" s="873"/>
      <c r="V549" s="873"/>
      <c r="W549" s="873"/>
      <c r="X549" s="873"/>
      <c r="Y549" s="873"/>
      <c r="Z549" s="873"/>
      <c r="AA549" s="873"/>
      <c r="AB549" s="873"/>
      <c r="AC549" s="864"/>
    </row>
    <row r="550" spans="1:29" ht="42" customHeight="1" x14ac:dyDescent="0.3">
      <c r="A550" s="840" t="s">
        <v>2195</v>
      </c>
      <c r="B550" s="872" t="s">
        <v>431</v>
      </c>
      <c r="C550" s="872" t="s">
        <v>431</v>
      </c>
      <c r="D550" s="873">
        <f>D551+D552</f>
        <v>20098</v>
      </c>
      <c r="E550" s="873" t="s">
        <v>431</v>
      </c>
      <c r="F550" s="873"/>
      <c r="G550" s="873"/>
      <c r="H550" s="873"/>
      <c r="I550" s="873">
        <v>1</v>
      </c>
      <c r="J550" s="873">
        <f>J551+J552+J553</f>
        <v>5250</v>
      </c>
      <c r="K550" s="873"/>
      <c r="L550" s="873"/>
      <c r="M550" s="873"/>
      <c r="N550" s="873"/>
      <c r="O550" s="873">
        <v>1</v>
      </c>
      <c r="P550" s="873">
        <f>P551+P552</f>
        <v>10150</v>
      </c>
      <c r="Q550" s="873"/>
      <c r="R550" s="873"/>
      <c r="S550" s="873"/>
      <c r="T550" s="873"/>
      <c r="U550" s="873"/>
      <c r="V550" s="873"/>
      <c r="W550" s="873"/>
      <c r="X550" s="873"/>
      <c r="Y550" s="873">
        <v>1</v>
      </c>
      <c r="Z550" s="873">
        <f>Z551+Z552</f>
        <v>4698</v>
      </c>
      <c r="AA550" s="873"/>
      <c r="AB550" s="873"/>
      <c r="AC550" s="864"/>
    </row>
    <row r="551" spans="1:29" ht="28.35" customHeight="1" x14ac:dyDescent="0.3">
      <c r="A551" s="844" t="s">
        <v>1247</v>
      </c>
      <c r="B551" s="872" t="s">
        <v>2212</v>
      </c>
      <c r="C551" s="872" t="s">
        <v>2223</v>
      </c>
      <c r="D551" s="873">
        <v>7200</v>
      </c>
      <c r="E551" s="873"/>
      <c r="F551" s="873"/>
      <c r="G551" s="873"/>
      <c r="H551" s="873"/>
      <c r="I551" s="873"/>
      <c r="J551" s="873">
        <v>1800</v>
      </c>
      <c r="K551" s="873"/>
      <c r="L551" s="873"/>
      <c r="M551" s="873"/>
      <c r="N551" s="873"/>
      <c r="O551" s="873"/>
      <c r="P551" s="873">
        <v>3600</v>
      </c>
      <c r="Q551" s="873"/>
      <c r="R551" s="873"/>
      <c r="S551" s="873"/>
      <c r="T551" s="873"/>
      <c r="U551" s="873"/>
      <c r="V551" s="873"/>
      <c r="W551" s="873"/>
      <c r="X551" s="873"/>
      <c r="Y551" s="873" t="s">
        <v>431</v>
      </c>
      <c r="Z551" s="873">
        <v>1800</v>
      </c>
      <c r="AA551" s="873"/>
      <c r="AB551" s="873"/>
      <c r="AC551" s="864"/>
    </row>
    <row r="552" spans="1:29" ht="30" customHeight="1" x14ac:dyDescent="0.3">
      <c r="A552" s="844" t="s">
        <v>1250</v>
      </c>
      <c r="B552" s="872"/>
      <c r="C552" s="872"/>
      <c r="D552" s="873">
        <f>3298+9600</f>
        <v>12898</v>
      </c>
      <c r="E552" s="873"/>
      <c r="F552" s="873"/>
      <c r="G552" s="873"/>
      <c r="H552" s="873"/>
      <c r="I552" s="873"/>
      <c r="J552" s="873">
        <v>3450</v>
      </c>
      <c r="K552" s="873"/>
      <c r="L552" s="873"/>
      <c r="M552" s="873"/>
      <c r="N552" s="873"/>
      <c r="O552" s="873"/>
      <c r="P552" s="873">
        <v>6550</v>
      </c>
      <c r="Q552" s="873"/>
      <c r="R552" s="873"/>
      <c r="S552" s="873"/>
      <c r="T552" s="873"/>
      <c r="U552" s="873"/>
      <c r="V552" s="873"/>
      <c r="W552" s="873"/>
      <c r="X552" s="873"/>
      <c r="Y552" s="873"/>
      <c r="Z552" s="873">
        <v>2898</v>
      </c>
      <c r="AA552" s="873"/>
      <c r="AB552" s="873"/>
      <c r="AC552" s="864"/>
    </row>
    <row r="553" spans="1:29" ht="33" customHeight="1" x14ac:dyDescent="0.3">
      <c r="A553" s="875" t="s">
        <v>1395</v>
      </c>
      <c r="B553" s="872"/>
      <c r="C553" s="872"/>
      <c r="D553" s="876">
        <f>D554+D557</f>
        <v>30080</v>
      </c>
      <c r="E553" s="873"/>
      <c r="F553" s="873"/>
      <c r="G553" s="873"/>
      <c r="H553" s="873"/>
      <c r="I553" s="873"/>
      <c r="J553" s="873"/>
      <c r="K553" s="873"/>
      <c r="L553" s="873"/>
      <c r="M553" s="873"/>
      <c r="N553" s="873"/>
      <c r="O553" s="873"/>
      <c r="P553" s="873"/>
      <c r="Q553" s="873"/>
      <c r="R553" s="873"/>
      <c r="S553" s="873"/>
      <c r="T553" s="873"/>
      <c r="U553" s="873"/>
      <c r="V553" s="873"/>
      <c r="W553" s="873"/>
      <c r="X553" s="873"/>
      <c r="Y553" s="873"/>
      <c r="Z553" s="873"/>
      <c r="AA553" s="873"/>
      <c r="AB553" s="873"/>
      <c r="AC553" s="864"/>
    </row>
    <row r="554" spans="1:29" ht="26.25" customHeight="1" x14ac:dyDescent="0.3">
      <c r="A554" s="844" t="s">
        <v>2224</v>
      </c>
      <c r="B554" s="872" t="s">
        <v>431</v>
      </c>
      <c r="C554" s="872" t="s">
        <v>431</v>
      </c>
      <c r="D554" s="873">
        <f>D555+D556</f>
        <v>15040</v>
      </c>
      <c r="E554" s="873"/>
      <c r="F554" s="873"/>
      <c r="G554" s="873"/>
      <c r="H554" s="873"/>
      <c r="I554" s="873"/>
      <c r="J554" s="873"/>
      <c r="K554" s="873"/>
      <c r="L554" s="873"/>
      <c r="M554" s="873"/>
      <c r="N554" s="873"/>
      <c r="O554" s="873"/>
      <c r="P554" s="873"/>
      <c r="Q554" s="873"/>
      <c r="R554" s="873"/>
      <c r="S554" s="873"/>
      <c r="T554" s="873"/>
      <c r="U554" s="873"/>
      <c r="V554" s="873"/>
      <c r="W554" s="873"/>
      <c r="X554" s="873"/>
      <c r="Y554" s="873" t="s">
        <v>431</v>
      </c>
      <c r="Z554" s="873">
        <f>Z555+Z556</f>
        <v>15040</v>
      </c>
      <c r="AA554" s="873"/>
      <c r="AB554" s="873"/>
      <c r="AC554" s="864"/>
    </row>
    <row r="555" spans="1:29" ht="28.35" customHeight="1" x14ac:dyDescent="0.3">
      <c r="A555" s="844" t="s">
        <v>1247</v>
      </c>
      <c r="B555" s="872" t="s">
        <v>2208</v>
      </c>
      <c r="C555" s="872">
        <v>2</v>
      </c>
      <c r="D555" s="873">
        <v>7200</v>
      </c>
      <c r="E555" s="873"/>
      <c r="F555" s="873"/>
      <c r="G555" s="873"/>
      <c r="H555" s="873"/>
      <c r="I555" s="873"/>
      <c r="J555" s="873"/>
      <c r="K555" s="873"/>
      <c r="L555" s="873"/>
      <c r="M555" s="873"/>
      <c r="N555" s="873"/>
      <c r="O555" s="873"/>
      <c r="P555" s="873"/>
      <c r="Q555" s="873"/>
      <c r="R555" s="873"/>
      <c r="S555" s="873"/>
      <c r="T555" s="873"/>
      <c r="U555" s="873"/>
      <c r="V555" s="873"/>
      <c r="W555" s="873"/>
      <c r="X555" s="873"/>
      <c r="Y555" s="873">
        <v>2</v>
      </c>
      <c r="Z555" s="873">
        <v>7200</v>
      </c>
      <c r="AA555" s="873"/>
      <c r="AB555" s="873"/>
      <c r="AC555" s="864"/>
    </row>
    <row r="556" spans="1:29" ht="28.35" customHeight="1" x14ac:dyDescent="0.3">
      <c r="A556" s="844" t="s">
        <v>1301</v>
      </c>
      <c r="B556" s="1053" t="s">
        <v>1249</v>
      </c>
      <c r="C556" s="1053">
        <v>1</v>
      </c>
      <c r="D556" s="1054">
        <f>2640+3200+2000</f>
        <v>7840</v>
      </c>
      <c r="E556" s="1054"/>
      <c r="F556" s="1054"/>
      <c r="G556" s="1054"/>
      <c r="H556" s="1054"/>
      <c r="I556" s="1054"/>
      <c r="J556" s="1054"/>
      <c r="K556" s="1054"/>
      <c r="L556" s="1054"/>
      <c r="M556" s="1054"/>
      <c r="N556" s="1054"/>
      <c r="O556" s="1054"/>
      <c r="P556" s="1054"/>
      <c r="Q556" s="1054"/>
      <c r="R556" s="1054"/>
      <c r="S556" s="1054"/>
      <c r="T556" s="1054"/>
      <c r="U556" s="1054"/>
      <c r="V556" s="1054"/>
      <c r="W556" s="1054"/>
      <c r="X556" s="1054"/>
      <c r="Y556" s="1054">
        <v>1</v>
      </c>
      <c r="Z556" s="1054">
        <v>7840</v>
      </c>
      <c r="AA556" s="1054"/>
      <c r="AB556" s="1054"/>
      <c r="AC556" s="864"/>
    </row>
    <row r="557" spans="1:29" ht="45" customHeight="1" x14ac:dyDescent="0.3">
      <c r="A557" s="840" t="s">
        <v>2225</v>
      </c>
      <c r="B557" s="872" t="s">
        <v>431</v>
      </c>
      <c r="C557" s="872" t="s">
        <v>431</v>
      </c>
      <c r="D557" s="873">
        <f>D558+D559</f>
        <v>15040</v>
      </c>
      <c r="E557" s="873"/>
      <c r="F557" s="873"/>
      <c r="G557" s="873"/>
      <c r="H557" s="873"/>
      <c r="I557" s="873"/>
      <c r="J557" s="873"/>
      <c r="K557" s="873"/>
      <c r="L557" s="873"/>
      <c r="M557" s="873"/>
      <c r="N557" s="873"/>
      <c r="O557" s="873"/>
      <c r="P557" s="873"/>
      <c r="Q557" s="873"/>
      <c r="R557" s="873"/>
      <c r="S557" s="873"/>
      <c r="T557" s="873"/>
      <c r="U557" s="873"/>
      <c r="V557" s="873"/>
      <c r="W557" s="873"/>
      <c r="X557" s="873"/>
      <c r="Y557" s="873" t="s">
        <v>431</v>
      </c>
      <c r="Z557" s="873">
        <f>Z558+Z559</f>
        <v>15040</v>
      </c>
      <c r="AA557" s="873"/>
      <c r="AB557" s="873"/>
      <c r="AC557" s="864"/>
    </row>
    <row r="558" spans="1:29" ht="26.25" customHeight="1" x14ac:dyDescent="0.3">
      <c r="A558" s="844" t="s">
        <v>1247</v>
      </c>
      <c r="B558" s="872" t="s">
        <v>2208</v>
      </c>
      <c r="C558" s="872">
        <v>2</v>
      </c>
      <c r="D558" s="873">
        <v>7200</v>
      </c>
      <c r="F558" s="873"/>
      <c r="G558" s="873"/>
      <c r="H558" s="873"/>
      <c r="I558" s="873"/>
      <c r="J558" s="873"/>
      <c r="K558" s="873"/>
      <c r="L558" s="873"/>
      <c r="M558" s="873"/>
      <c r="N558" s="873"/>
      <c r="O558" s="873"/>
      <c r="P558" s="873"/>
      <c r="Q558" s="873"/>
      <c r="R558" s="873"/>
      <c r="S558" s="873"/>
      <c r="T558" s="873"/>
      <c r="U558" s="873"/>
      <c r="V558" s="873"/>
      <c r="W558" s="873"/>
      <c r="X558" s="873"/>
      <c r="Y558" s="873">
        <v>2</v>
      </c>
      <c r="Z558" s="873">
        <v>7200</v>
      </c>
      <c r="AA558" s="873"/>
      <c r="AB558" s="873"/>
      <c r="AC558" s="864"/>
    </row>
    <row r="559" spans="1:29" ht="27.75" customHeight="1" x14ac:dyDescent="0.3">
      <c r="A559" s="844" t="s">
        <v>1301</v>
      </c>
      <c r="B559" s="872" t="s">
        <v>1249</v>
      </c>
      <c r="C559" s="872">
        <v>1</v>
      </c>
      <c r="D559" s="873">
        <f>2640+3200+2000</f>
        <v>7840</v>
      </c>
      <c r="E559" s="873"/>
      <c r="F559" s="873"/>
      <c r="G559" s="873"/>
      <c r="H559" s="873"/>
      <c r="I559" s="873"/>
      <c r="J559" s="873"/>
      <c r="K559" s="873"/>
      <c r="L559" s="873"/>
      <c r="M559" s="873"/>
      <c r="N559" s="873"/>
      <c r="O559" s="873"/>
      <c r="P559" s="873"/>
      <c r="Q559" s="873"/>
      <c r="R559" s="873"/>
      <c r="S559" s="873"/>
      <c r="T559" s="873"/>
      <c r="U559" s="873"/>
      <c r="V559" s="873"/>
      <c r="W559" s="873"/>
      <c r="X559" s="873"/>
      <c r="Y559" s="873">
        <v>1</v>
      </c>
      <c r="Z559" s="873">
        <v>7840</v>
      </c>
      <c r="AA559" s="873"/>
      <c r="AB559" s="873"/>
      <c r="AC559" s="864"/>
    </row>
    <row r="560" spans="1:29" ht="30" customHeight="1" x14ac:dyDescent="0.45">
      <c r="A560" s="875" t="s">
        <v>528</v>
      </c>
      <c r="B560" s="872"/>
      <c r="C560" s="872"/>
      <c r="D560" s="1069">
        <f>D561+D565+D568+D575+D578+D581+D583+D585+D588+D590</f>
        <v>2278060</v>
      </c>
      <c r="E560" s="873"/>
      <c r="F560" s="873"/>
      <c r="G560" s="873"/>
      <c r="H560" s="873"/>
      <c r="I560" s="873"/>
      <c r="J560" s="873"/>
      <c r="K560" s="873"/>
      <c r="L560" s="873"/>
      <c r="M560" s="873"/>
      <c r="N560" s="873"/>
      <c r="O560" s="873"/>
      <c r="P560" s="873"/>
      <c r="Q560" s="873"/>
      <c r="R560" s="873"/>
      <c r="S560" s="873"/>
      <c r="T560" s="873"/>
      <c r="U560" s="873"/>
      <c r="V560" s="873"/>
      <c r="W560" s="873"/>
      <c r="X560" s="873"/>
      <c r="Y560" s="873"/>
      <c r="Z560" s="873"/>
      <c r="AA560" s="873"/>
      <c r="AB560" s="873"/>
      <c r="AC560" s="864"/>
    </row>
    <row r="561" spans="1:29" ht="25.5" customHeight="1" x14ac:dyDescent="0.3">
      <c r="A561" s="844" t="s">
        <v>2226</v>
      </c>
      <c r="B561" s="872" t="s">
        <v>431</v>
      </c>
      <c r="C561" s="872" t="s">
        <v>431</v>
      </c>
      <c r="D561" s="873">
        <f>D562+D563+D564</f>
        <v>30000</v>
      </c>
      <c r="E561" s="873"/>
      <c r="F561" s="873"/>
      <c r="G561" s="873"/>
      <c r="H561" s="873"/>
      <c r="I561" s="873"/>
      <c r="J561" s="873"/>
      <c r="K561" s="873"/>
      <c r="L561" s="873"/>
      <c r="M561" s="873"/>
      <c r="N561" s="873"/>
      <c r="O561" s="873"/>
      <c r="P561" s="873"/>
      <c r="Q561" s="873"/>
      <c r="R561" s="873"/>
      <c r="S561" s="873"/>
      <c r="T561" s="873"/>
      <c r="U561" s="873" t="s">
        <v>431</v>
      </c>
      <c r="V561" s="873">
        <f>V562+V563+V564</f>
        <v>30000</v>
      </c>
      <c r="W561" s="873"/>
      <c r="X561" s="873"/>
      <c r="Y561" s="873"/>
      <c r="Z561" s="873"/>
      <c r="AA561" s="873"/>
      <c r="AB561" s="873"/>
      <c r="AC561" s="864"/>
    </row>
    <row r="562" spans="1:29" ht="27.75" customHeight="1" x14ac:dyDescent="0.3">
      <c r="A562" s="844" t="s">
        <v>1253</v>
      </c>
      <c r="B562" s="871" t="s">
        <v>2208</v>
      </c>
      <c r="C562" s="872">
        <v>1</v>
      </c>
      <c r="D562" s="873">
        <v>3600</v>
      </c>
      <c r="E562" s="873"/>
      <c r="F562" s="873"/>
      <c r="G562" s="873"/>
      <c r="H562" s="873"/>
      <c r="I562" s="873"/>
      <c r="J562" s="873"/>
      <c r="K562" s="873"/>
      <c r="L562" s="873"/>
      <c r="M562" s="873"/>
      <c r="N562" s="873"/>
      <c r="O562" s="873"/>
      <c r="P562" s="873"/>
      <c r="Q562" s="873"/>
      <c r="R562" s="873"/>
      <c r="S562" s="873"/>
      <c r="T562" s="873"/>
      <c r="U562" s="873">
        <v>1</v>
      </c>
      <c r="V562" s="873">
        <v>3600</v>
      </c>
      <c r="W562" s="873"/>
      <c r="X562" s="873"/>
      <c r="Y562" s="873"/>
      <c r="Z562" s="873"/>
      <c r="AA562" s="873"/>
      <c r="AB562" s="873"/>
      <c r="AC562" s="864"/>
    </row>
    <row r="563" spans="1:29" ht="27" customHeight="1" x14ac:dyDescent="0.3">
      <c r="A563" s="844" t="s">
        <v>1251</v>
      </c>
      <c r="B563" s="871" t="s">
        <v>1249</v>
      </c>
      <c r="C563" s="872">
        <v>1</v>
      </c>
      <c r="D563" s="873">
        <v>20000</v>
      </c>
      <c r="E563" s="873"/>
      <c r="F563" s="873"/>
      <c r="G563" s="873"/>
      <c r="H563" s="873"/>
      <c r="I563" s="873"/>
      <c r="J563" s="873"/>
      <c r="K563" s="873"/>
      <c r="L563" s="873"/>
      <c r="M563" s="873"/>
      <c r="N563" s="873"/>
      <c r="O563" s="873"/>
      <c r="P563" s="873"/>
      <c r="Q563" s="873"/>
      <c r="R563" s="873"/>
      <c r="S563" s="873"/>
      <c r="T563" s="873"/>
      <c r="U563" s="873">
        <v>1</v>
      </c>
      <c r="V563" s="873">
        <v>20000</v>
      </c>
      <c r="W563" s="873"/>
      <c r="X563" s="873"/>
      <c r="Y563" s="873"/>
      <c r="Z563" s="873"/>
      <c r="AA563" s="873"/>
      <c r="AB563" s="873"/>
      <c r="AC563" s="864"/>
    </row>
    <row r="564" spans="1:29" ht="30.75" customHeight="1" x14ac:dyDescent="0.3">
      <c r="A564" s="844" t="s">
        <v>1294</v>
      </c>
      <c r="B564" s="871" t="s">
        <v>1249</v>
      </c>
      <c r="C564" s="872">
        <v>1</v>
      </c>
      <c r="D564" s="873">
        <v>6400</v>
      </c>
      <c r="E564" s="873"/>
      <c r="F564" s="873"/>
      <c r="G564" s="873"/>
      <c r="H564" s="873"/>
      <c r="I564" s="873"/>
      <c r="J564" s="873"/>
      <c r="K564" s="873"/>
      <c r="L564" s="873"/>
      <c r="M564" s="873"/>
      <c r="N564" s="873"/>
      <c r="O564" s="873"/>
      <c r="P564" s="873"/>
      <c r="Q564" s="873"/>
      <c r="R564" s="873"/>
      <c r="S564" s="873"/>
      <c r="T564" s="873"/>
      <c r="U564" s="873">
        <v>1</v>
      </c>
      <c r="V564" s="873">
        <v>6400</v>
      </c>
      <c r="W564" s="873"/>
      <c r="X564" s="873"/>
      <c r="Y564" s="873"/>
      <c r="Z564" s="873"/>
      <c r="AA564" s="873"/>
      <c r="AB564" s="873"/>
      <c r="AC564" s="864"/>
    </row>
    <row r="565" spans="1:29" ht="27.75" customHeight="1" x14ac:dyDescent="0.3">
      <c r="A565" s="844" t="s">
        <v>2227</v>
      </c>
      <c r="B565" s="871" t="s">
        <v>431</v>
      </c>
      <c r="C565" s="872" t="s">
        <v>431</v>
      </c>
      <c r="D565" s="873">
        <f>D566+D567</f>
        <v>30000</v>
      </c>
      <c r="E565" s="873"/>
      <c r="F565" s="873"/>
      <c r="G565" s="873"/>
      <c r="H565" s="873"/>
      <c r="I565" s="873"/>
      <c r="J565" s="873"/>
      <c r="K565" s="873"/>
      <c r="L565" s="873"/>
      <c r="M565" s="873"/>
      <c r="N565" s="873"/>
      <c r="O565" s="873"/>
      <c r="P565" s="873"/>
      <c r="Q565" s="873"/>
      <c r="R565" s="873"/>
      <c r="S565" s="873"/>
      <c r="T565" s="873"/>
      <c r="U565" s="873" t="s">
        <v>431</v>
      </c>
      <c r="V565" s="873">
        <v>30000</v>
      </c>
      <c r="W565" s="873"/>
      <c r="X565" s="873"/>
      <c r="Y565" s="873"/>
      <c r="Z565" s="873"/>
      <c r="AA565" s="873"/>
      <c r="AB565" s="873"/>
      <c r="AC565" s="864"/>
    </row>
    <row r="566" spans="1:29" ht="26.25" customHeight="1" x14ac:dyDescent="0.3">
      <c r="A566" s="844" t="s">
        <v>1247</v>
      </c>
      <c r="B566" s="871" t="s">
        <v>2208</v>
      </c>
      <c r="C566" s="872">
        <v>2</v>
      </c>
      <c r="D566" s="873">
        <v>7200</v>
      </c>
      <c r="E566" s="873"/>
      <c r="F566" s="873"/>
      <c r="G566" s="873"/>
      <c r="H566" s="873"/>
      <c r="I566" s="873"/>
      <c r="J566" s="873"/>
      <c r="K566" s="873"/>
      <c r="L566" s="873"/>
      <c r="M566" s="873"/>
      <c r="N566" s="873"/>
      <c r="O566" s="873"/>
      <c r="P566" s="873"/>
      <c r="Q566" s="873"/>
      <c r="R566" s="873"/>
      <c r="S566" s="873"/>
      <c r="T566" s="873"/>
      <c r="U566" s="873">
        <v>2</v>
      </c>
      <c r="V566" s="873">
        <v>7200</v>
      </c>
      <c r="W566" s="873"/>
      <c r="X566" s="873"/>
      <c r="Y566" s="873"/>
      <c r="Z566" s="873"/>
      <c r="AA566" s="873"/>
      <c r="AB566" s="873"/>
      <c r="AC566" s="864"/>
    </row>
    <row r="567" spans="1:29" ht="26.25" customHeight="1" x14ac:dyDescent="0.3">
      <c r="A567" s="844" t="s">
        <v>1396</v>
      </c>
      <c r="B567" s="871" t="s">
        <v>1249</v>
      </c>
      <c r="C567" s="872">
        <v>1</v>
      </c>
      <c r="D567" s="873">
        <v>22800</v>
      </c>
      <c r="E567" s="873"/>
      <c r="F567" s="873"/>
      <c r="G567" s="873"/>
      <c r="H567" s="873"/>
      <c r="I567" s="873"/>
      <c r="J567" s="873"/>
      <c r="K567" s="873"/>
      <c r="L567" s="873"/>
      <c r="M567" s="873"/>
      <c r="N567" s="873"/>
      <c r="O567" s="873"/>
      <c r="P567" s="873"/>
      <c r="Q567" s="873"/>
      <c r="R567" s="873"/>
      <c r="S567" s="873"/>
      <c r="T567" s="873"/>
      <c r="U567" s="873">
        <v>1</v>
      </c>
      <c r="V567" s="873">
        <v>22800</v>
      </c>
      <c r="W567" s="873"/>
      <c r="X567" s="873"/>
      <c r="Y567" s="873"/>
      <c r="Z567" s="873"/>
      <c r="AA567" s="873"/>
      <c r="AB567" s="873"/>
      <c r="AC567" s="864"/>
    </row>
    <row r="568" spans="1:29" ht="39.75" customHeight="1" x14ac:dyDescent="0.3">
      <c r="A568" s="840" t="s">
        <v>2228</v>
      </c>
      <c r="B568" s="871" t="s">
        <v>431</v>
      </c>
      <c r="C568" s="872" t="s">
        <v>431</v>
      </c>
      <c r="D568" s="873">
        <f>D569+D570</f>
        <v>40000</v>
      </c>
      <c r="E568" s="873"/>
      <c r="F568" s="873"/>
      <c r="G568" s="873"/>
      <c r="H568" s="873"/>
      <c r="I568" s="873"/>
      <c r="J568" s="873"/>
      <c r="K568" s="873"/>
      <c r="L568" s="873"/>
      <c r="M568" s="873"/>
      <c r="N568" s="873"/>
      <c r="O568" s="873"/>
      <c r="P568" s="873"/>
      <c r="Q568" s="873"/>
      <c r="R568" s="873"/>
      <c r="S568" s="873"/>
      <c r="T568" s="873"/>
      <c r="U568" s="873"/>
      <c r="V568" s="873"/>
      <c r="W568" s="873"/>
      <c r="X568" s="873"/>
      <c r="Y568" s="873" t="s">
        <v>431</v>
      </c>
      <c r="Z568" s="873">
        <f>Z569+Z570</f>
        <v>40000</v>
      </c>
      <c r="AA568" s="873"/>
      <c r="AB568" s="873"/>
      <c r="AC568" s="864"/>
    </row>
    <row r="569" spans="1:29" ht="28.5" customHeight="1" x14ac:dyDescent="0.3">
      <c r="A569" s="844" t="s">
        <v>1253</v>
      </c>
      <c r="B569" s="871" t="s">
        <v>2208</v>
      </c>
      <c r="C569" s="872">
        <v>1</v>
      </c>
      <c r="D569" s="873">
        <v>3600</v>
      </c>
      <c r="E569" s="873"/>
      <c r="F569" s="873"/>
      <c r="G569" s="873"/>
      <c r="H569" s="873"/>
      <c r="I569" s="873"/>
      <c r="J569" s="873"/>
      <c r="K569" s="873"/>
      <c r="L569" s="873"/>
      <c r="M569" s="873"/>
      <c r="N569" s="873"/>
      <c r="O569" s="873"/>
      <c r="P569" s="873"/>
      <c r="Q569" s="873"/>
      <c r="R569" s="873"/>
      <c r="S569" s="873"/>
      <c r="T569" s="873"/>
      <c r="U569" s="873"/>
      <c r="V569" s="873"/>
      <c r="W569" s="873"/>
      <c r="X569" s="873"/>
      <c r="Y569" s="873">
        <v>1</v>
      </c>
      <c r="Z569" s="873">
        <v>3600</v>
      </c>
      <c r="AA569" s="873"/>
      <c r="AB569" s="873"/>
    </row>
    <row r="570" spans="1:29" ht="27" customHeight="1" x14ac:dyDescent="0.3">
      <c r="A570" s="1037" t="s">
        <v>1251</v>
      </c>
      <c r="B570" s="1038" t="s">
        <v>1249</v>
      </c>
      <c r="C570" s="1039">
        <v>1</v>
      </c>
      <c r="D570" s="1040">
        <v>36400</v>
      </c>
      <c r="E570" s="1040"/>
      <c r="F570" s="1040"/>
      <c r="G570" s="1040"/>
      <c r="H570" s="1040"/>
      <c r="I570" s="1040"/>
      <c r="J570" s="1040"/>
      <c r="K570" s="1040"/>
      <c r="L570" s="1040"/>
      <c r="M570" s="1040"/>
      <c r="N570" s="1040"/>
      <c r="O570" s="1040"/>
      <c r="P570" s="1040"/>
      <c r="Q570" s="1040"/>
      <c r="R570" s="1040"/>
      <c r="S570" s="1040"/>
      <c r="T570" s="1040"/>
      <c r="U570" s="1040"/>
      <c r="V570" s="1040"/>
      <c r="W570" s="1040"/>
      <c r="X570" s="1040"/>
      <c r="Y570" s="1040">
        <v>1</v>
      </c>
      <c r="Z570" s="1040">
        <v>36400</v>
      </c>
      <c r="AA570" s="1040"/>
      <c r="AB570" s="1040"/>
    </row>
    <row r="571" spans="1:29" ht="32.25" customHeight="1" x14ac:dyDescent="0.3">
      <c r="A571" s="1308" t="s">
        <v>81</v>
      </c>
      <c r="B571" s="1308" t="s">
        <v>7</v>
      </c>
      <c r="C571" s="1311" t="s">
        <v>16</v>
      </c>
      <c r="D571" s="1312"/>
      <c r="E571" s="1311" t="s">
        <v>104</v>
      </c>
      <c r="F571" s="1313"/>
      <c r="G571" s="1313"/>
      <c r="H571" s="1313"/>
      <c r="I571" s="1313"/>
      <c r="J571" s="1312"/>
      <c r="K571" s="1311" t="s">
        <v>68</v>
      </c>
      <c r="L571" s="1313"/>
      <c r="M571" s="1313"/>
      <c r="N571" s="1313"/>
      <c r="O571" s="1313"/>
      <c r="P571" s="1312"/>
      <c r="Q571" s="1311" t="s">
        <v>92</v>
      </c>
      <c r="R571" s="1313"/>
      <c r="S571" s="1313"/>
      <c r="T571" s="1313"/>
      <c r="U571" s="1313"/>
      <c r="V571" s="1312"/>
      <c r="W571" s="1311" t="s">
        <v>93</v>
      </c>
      <c r="X571" s="1313"/>
      <c r="Y571" s="1313"/>
      <c r="Z571" s="1313"/>
      <c r="AA571" s="1313"/>
      <c r="AB571" s="1312"/>
    </row>
    <row r="572" spans="1:29" ht="28.35" customHeight="1" x14ac:dyDescent="0.3">
      <c r="A572" s="1309"/>
      <c r="B572" s="1309"/>
      <c r="C572" s="1032"/>
      <c r="D572" s="1314" t="s">
        <v>17</v>
      </c>
      <c r="E572" s="1311" t="s">
        <v>105</v>
      </c>
      <c r="F572" s="1312"/>
      <c r="G572" s="1311" t="s">
        <v>106</v>
      </c>
      <c r="H572" s="1312"/>
      <c r="I572" s="1311" t="s">
        <v>107</v>
      </c>
      <c r="J572" s="1312"/>
      <c r="K572" s="1311" t="s">
        <v>88</v>
      </c>
      <c r="L572" s="1312"/>
      <c r="M572" s="1311" t="s">
        <v>94</v>
      </c>
      <c r="N572" s="1312"/>
      <c r="O572" s="1311" t="s">
        <v>95</v>
      </c>
      <c r="P572" s="1312"/>
      <c r="Q572" s="1311" t="s">
        <v>96</v>
      </c>
      <c r="R572" s="1312"/>
      <c r="S572" s="1311" t="s">
        <v>97</v>
      </c>
      <c r="T572" s="1312"/>
      <c r="U572" s="1311" t="s">
        <v>98</v>
      </c>
      <c r="V572" s="1312"/>
      <c r="W572" s="1311" t="s">
        <v>99</v>
      </c>
      <c r="X572" s="1312"/>
      <c r="Y572" s="1311" t="s">
        <v>100</v>
      </c>
      <c r="Z572" s="1312"/>
      <c r="AA572" s="1311" t="s">
        <v>101</v>
      </c>
      <c r="AB572" s="1312"/>
    </row>
    <row r="573" spans="1:29" ht="28.35" customHeight="1" x14ac:dyDescent="0.3">
      <c r="A573" s="1309"/>
      <c r="B573" s="1309"/>
      <c r="C573" s="1033" t="s">
        <v>84</v>
      </c>
      <c r="D573" s="1315"/>
      <c r="E573" s="1032" t="s">
        <v>84</v>
      </c>
      <c r="F573" s="1032" t="s">
        <v>86</v>
      </c>
      <c r="G573" s="1032" t="s">
        <v>84</v>
      </c>
      <c r="H573" s="1032" t="s">
        <v>86</v>
      </c>
      <c r="I573" s="1032" t="s">
        <v>84</v>
      </c>
      <c r="J573" s="1032" t="s">
        <v>86</v>
      </c>
      <c r="K573" s="1032" t="s">
        <v>84</v>
      </c>
      <c r="L573" s="1032" t="s">
        <v>86</v>
      </c>
      <c r="M573" s="1032" t="s">
        <v>84</v>
      </c>
      <c r="N573" s="1032" t="s">
        <v>86</v>
      </c>
      <c r="O573" s="1032" t="s">
        <v>84</v>
      </c>
      <c r="P573" s="1032" t="s">
        <v>86</v>
      </c>
      <c r="Q573" s="1032" t="s">
        <v>84</v>
      </c>
      <c r="R573" s="1032" t="s">
        <v>86</v>
      </c>
      <c r="S573" s="1032" t="s">
        <v>84</v>
      </c>
      <c r="T573" s="1032" t="s">
        <v>86</v>
      </c>
      <c r="U573" s="1032" t="s">
        <v>84</v>
      </c>
      <c r="V573" s="1032" t="s">
        <v>86</v>
      </c>
      <c r="W573" s="1032" t="s">
        <v>84</v>
      </c>
      <c r="X573" s="1032" t="s">
        <v>86</v>
      </c>
      <c r="Y573" s="1032" t="s">
        <v>84</v>
      </c>
      <c r="Z573" s="1032" t="s">
        <v>86</v>
      </c>
      <c r="AA573" s="1032" t="s">
        <v>84</v>
      </c>
      <c r="AB573" s="1032" t="s">
        <v>86</v>
      </c>
    </row>
    <row r="574" spans="1:29" ht="27" customHeight="1" x14ac:dyDescent="0.3">
      <c r="A574" s="1310"/>
      <c r="B574" s="1310"/>
      <c r="C574" s="1034" t="s">
        <v>85</v>
      </c>
      <c r="D574" s="1316"/>
      <c r="E574" s="1034" t="s">
        <v>85</v>
      </c>
      <c r="F574" s="1034" t="s">
        <v>87</v>
      </c>
      <c r="G574" s="1034" t="s">
        <v>85</v>
      </c>
      <c r="H574" s="1034" t="s">
        <v>87</v>
      </c>
      <c r="I574" s="1034" t="s">
        <v>85</v>
      </c>
      <c r="J574" s="1034" t="s">
        <v>87</v>
      </c>
      <c r="K574" s="1034" t="s">
        <v>85</v>
      </c>
      <c r="L574" s="1034" t="s">
        <v>87</v>
      </c>
      <c r="M574" s="1034" t="s">
        <v>85</v>
      </c>
      <c r="N574" s="1034" t="s">
        <v>87</v>
      </c>
      <c r="O574" s="1034" t="s">
        <v>85</v>
      </c>
      <c r="P574" s="1034" t="s">
        <v>87</v>
      </c>
      <c r="Q574" s="1034" t="s">
        <v>85</v>
      </c>
      <c r="R574" s="1034" t="s">
        <v>87</v>
      </c>
      <c r="S574" s="1034" t="s">
        <v>85</v>
      </c>
      <c r="T574" s="1034" t="s">
        <v>87</v>
      </c>
      <c r="U574" s="1034" t="s">
        <v>85</v>
      </c>
      <c r="V574" s="1034" t="s">
        <v>87</v>
      </c>
      <c r="W574" s="1034" t="s">
        <v>85</v>
      </c>
      <c r="X574" s="1034" t="s">
        <v>87</v>
      </c>
      <c r="Y574" s="1034" t="s">
        <v>85</v>
      </c>
      <c r="Z574" s="1034" t="s">
        <v>87</v>
      </c>
      <c r="AA574" s="1034" t="s">
        <v>85</v>
      </c>
      <c r="AB574" s="1034" t="s">
        <v>87</v>
      </c>
    </row>
    <row r="575" spans="1:29" ht="35.25" customHeight="1" x14ac:dyDescent="0.3">
      <c r="A575" s="840" t="s">
        <v>2229</v>
      </c>
      <c r="B575" s="871" t="s">
        <v>431</v>
      </c>
      <c r="C575" s="872" t="s">
        <v>431</v>
      </c>
      <c r="D575" s="873">
        <f>D576+D577</f>
        <v>30000</v>
      </c>
      <c r="E575" s="873"/>
      <c r="F575" s="873"/>
      <c r="G575" s="873"/>
      <c r="H575" s="873"/>
      <c r="I575" s="873"/>
      <c r="J575" s="873"/>
      <c r="K575" s="873"/>
      <c r="L575" s="873"/>
      <c r="M575" s="873"/>
      <c r="N575" s="873"/>
      <c r="O575" s="873" t="s">
        <v>431</v>
      </c>
      <c r="P575" s="873">
        <f>P576+P577</f>
        <v>30000</v>
      </c>
      <c r="Q575" s="873"/>
      <c r="R575" s="873"/>
      <c r="S575" s="873"/>
      <c r="T575" s="873"/>
      <c r="U575" s="873"/>
      <c r="V575" s="873"/>
      <c r="W575" s="873"/>
      <c r="X575" s="873"/>
      <c r="Y575" s="873"/>
      <c r="Z575" s="873"/>
      <c r="AA575" s="873"/>
      <c r="AB575" s="873"/>
    </row>
    <row r="576" spans="1:29" ht="28.35" customHeight="1" x14ac:dyDescent="0.3">
      <c r="A576" s="844" t="s">
        <v>1254</v>
      </c>
      <c r="B576" s="871" t="s">
        <v>1249</v>
      </c>
      <c r="C576" s="872">
        <v>1</v>
      </c>
      <c r="D576" s="873">
        <f>10000+5400+3000</f>
        <v>18400</v>
      </c>
      <c r="E576" s="873"/>
      <c r="F576" s="873"/>
      <c r="G576" s="873"/>
      <c r="H576" s="873"/>
      <c r="I576" s="873"/>
      <c r="J576" s="873"/>
      <c r="K576" s="873"/>
      <c r="L576" s="873"/>
      <c r="M576" s="873"/>
      <c r="N576" s="873"/>
      <c r="O576" s="873">
        <v>1</v>
      </c>
      <c r="P576" s="873">
        <v>18400</v>
      </c>
      <c r="Q576" s="873"/>
      <c r="R576" s="873"/>
      <c r="S576" s="873"/>
      <c r="T576" s="873"/>
      <c r="U576" s="873"/>
      <c r="V576" s="873"/>
      <c r="W576" s="873"/>
      <c r="X576" s="873"/>
      <c r="Y576" s="873"/>
      <c r="Z576" s="873"/>
      <c r="AA576" s="873"/>
      <c r="AB576" s="873"/>
    </row>
    <row r="577" spans="1:28" ht="33" customHeight="1" x14ac:dyDescent="0.3">
      <c r="A577" s="844" t="s">
        <v>1297</v>
      </c>
      <c r="B577" s="871" t="s">
        <v>1249</v>
      </c>
      <c r="C577" s="872">
        <v>1</v>
      </c>
      <c r="D577" s="873">
        <v>11600</v>
      </c>
      <c r="E577" s="873"/>
      <c r="F577" s="873"/>
      <c r="G577" s="873"/>
      <c r="H577" s="873"/>
      <c r="I577" s="873"/>
      <c r="J577" s="873"/>
      <c r="K577" s="873"/>
      <c r="L577" s="873"/>
      <c r="M577" s="873"/>
      <c r="N577" s="873"/>
      <c r="O577" s="873">
        <v>1</v>
      </c>
      <c r="P577" s="873">
        <v>11600</v>
      </c>
      <c r="Q577" s="873"/>
      <c r="R577" s="873"/>
      <c r="S577" s="873"/>
      <c r="T577" s="873"/>
      <c r="U577" s="873"/>
      <c r="V577" s="873"/>
      <c r="W577" s="873"/>
      <c r="X577" s="873"/>
      <c r="Y577" s="873"/>
      <c r="Z577" s="873"/>
      <c r="AA577" s="873"/>
      <c r="AB577" s="873"/>
    </row>
    <row r="578" spans="1:28" ht="42" customHeight="1" x14ac:dyDescent="0.3">
      <c r="A578" s="840" t="s">
        <v>2230</v>
      </c>
      <c r="B578" s="871" t="s">
        <v>431</v>
      </c>
      <c r="C578" s="872" t="s">
        <v>431</v>
      </c>
      <c r="D578" s="873">
        <f>D579</f>
        <v>1713060</v>
      </c>
      <c r="E578" s="873" t="s">
        <v>431</v>
      </c>
      <c r="F578" s="873">
        <f>F579</f>
        <v>142755</v>
      </c>
      <c r="G578" s="873" t="s">
        <v>431</v>
      </c>
      <c r="H578" s="873">
        <f>H579</f>
        <v>142755</v>
      </c>
      <c r="I578" s="873" t="s">
        <v>431</v>
      </c>
      <c r="J578" s="873">
        <f>J579</f>
        <v>142755</v>
      </c>
      <c r="K578" s="873" t="s">
        <v>431</v>
      </c>
      <c r="L578" s="873">
        <f>L579</f>
        <v>142755</v>
      </c>
      <c r="M578" s="873"/>
      <c r="N578" s="873">
        <f>N579</f>
        <v>142755</v>
      </c>
      <c r="O578" s="873" t="s">
        <v>431</v>
      </c>
      <c r="P578" s="873">
        <f>P579</f>
        <v>142755</v>
      </c>
      <c r="Q578" s="873" t="s">
        <v>431</v>
      </c>
      <c r="R578" s="873">
        <f>R579</f>
        <v>142755</v>
      </c>
      <c r="S578" s="873" t="s">
        <v>431</v>
      </c>
      <c r="T578" s="873">
        <f>T579</f>
        <v>142755</v>
      </c>
      <c r="U578" s="873" t="s">
        <v>431</v>
      </c>
      <c r="V578" s="873">
        <f>V579</f>
        <v>142755</v>
      </c>
      <c r="W578" s="873" t="s">
        <v>431</v>
      </c>
      <c r="X578" s="873">
        <f>X579</f>
        <v>142755</v>
      </c>
      <c r="Y578" s="873" t="s">
        <v>431</v>
      </c>
      <c r="Z578" s="873">
        <f>Z579</f>
        <v>142755</v>
      </c>
      <c r="AA578" s="873"/>
      <c r="AB578" s="873">
        <f>AB579</f>
        <v>142755</v>
      </c>
    </row>
    <row r="579" spans="1:28" ht="31.5" customHeight="1" x14ac:dyDescent="0.3">
      <c r="A579" s="1048" t="s">
        <v>1397</v>
      </c>
      <c r="B579" s="866" t="s">
        <v>1249</v>
      </c>
      <c r="C579" s="867">
        <v>12</v>
      </c>
      <c r="D579" s="869">
        <v>1713060</v>
      </c>
      <c r="E579" s="869">
        <v>1</v>
      </c>
      <c r="F579" s="869">
        <v>142755</v>
      </c>
      <c r="G579" s="869">
        <v>1</v>
      </c>
      <c r="H579" s="869">
        <v>142755</v>
      </c>
      <c r="I579" s="869">
        <v>1</v>
      </c>
      <c r="J579" s="869">
        <v>142755</v>
      </c>
      <c r="K579" s="869">
        <v>1</v>
      </c>
      <c r="L579" s="869">
        <v>142755</v>
      </c>
      <c r="M579" s="869">
        <v>1</v>
      </c>
      <c r="N579" s="869">
        <v>142755</v>
      </c>
      <c r="O579" s="869">
        <v>1</v>
      </c>
      <c r="P579" s="869">
        <v>142755</v>
      </c>
      <c r="Q579" s="869">
        <v>1</v>
      </c>
      <c r="R579" s="869">
        <v>142755</v>
      </c>
      <c r="S579" s="869">
        <v>1</v>
      </c>
      <c r="T579" s="869">
        <v>142755</v>
      </c>
      <c r="U579" s="869">
        <v>1</v>
      </c>
      <c r="V579" s="869">
        <v>142755</v>
      </c>
      <c r="W579" s="869">
        <v>1</v>
      </c>
      <c r="X579" s="869">
        <v>142755</v>
      </c>
      <c r="Y579" s="869">
        <v>1</v>
      </c>
      <c r="Z579" s="869">
        <v>142755</v>
      </c>
      <c r="AA579" s="869">
        <v>1</v>
      </c>
      <c r="AB579" s="869">
        <v>142755</v>
      </c>
    </row>
    <row r="580" spans="1:28" ht="28.35" customHeight="1" x14ac:dyDescent="0.3">
      <c r="A580" s="875" t="s">
        <v>1530</v>
      </c>
      <c r="B580" s="871"/>
      <c r="C580" s="872"/>
      <c r="D580" s="876">
        <f>D581+D583</f>
        <v>59000</v>
      </c>
      <c r="E580" s="873"/>
      <c r="F580" s="873"/>
      <c r="G580" s="873"/>
      <c r="H580" s="873"/>
      <c r="I580" s="873"/>
      <c r="J580" s="873"/>
      <c r="K580" s="873"/>
      <c r="L580" s="873"/>
      <c r="M580" s="873"/>
      <c r="N580" s="873"/>
      <c r="O580" s="873"/>
      <c r="P580" s="873"/>
      <c r="Q580" s="873"/>
      <c r="R580" s="873"/>
      <c r="S580" s="873"/>
      <c r="T580" s="873"/>
      <c r="U580" s="873"/>
      <c r="V580" s="873"/>
      <c r="W580" s="873"/>
      <c r="X580" s="873"/>
      <c r="Y580" s="873"/>
      <c r="Z580" s="873"/>
      <c r="AA580" s="873"/>
      <c r="AB580" s="873"/>
    </row>
    <row r="581" spans="1:28" ht="40.5" customHeight="1" x14ac:dyDescent="0.3">
      <c r="A581" s="840" t="s">
        <v>2231</v>
      </c>
      <c r="B581" s="871" t="s">
        <v>431</v>
      </c>
      <c r="C581" s="872" t="s">
        <v>431</v>
      </c>
      <c r="D581" s="873">
        <f>D582</f>
        <v>24000</v>
      </c>
      <c r="E581" s="873"/>
      <c r="F581" s="873"/>
      <c r="G581" s="873"/>
      <c r="H581" s="873"/>
      <c r="I581" s="873"/>
      <c r="J581" s="873"/>
      <c r="K581" s="873"/>
      <c r="L581" s="873"/>
      <c r="M581" s="873"/>
      <c r="N581" s="873"/>
      <c r="O581" s="873"/>
      <c r="P581" s="873"/>
      <c r="Q581" s="873"/>
      <c r="R581" s="873"/>
      <c r="S581" s="873"/>
      <c r="T581" s="873"/>
      <c r="U581" s="873" t="s">
        <v>431</v>
      </c>
      <c r="V581" s="873">
        <f>V582</f>
        <v>24000</v>
      </c>
      <c r="W581" s="873"/>
      <c r="X581" s="873"/>
      <c r="Y581" s="873"/>
      <c r="Z581" s="873"/>
      <c r="AA581" s="873"/>
      <c r="AB581" s="873"/>
    </row>
    <row r="582" spans="1:28" ht="28.35" customHeight="1" x14ac:dyDescent="0.3">
      <c r="A582" s="844" t="s">
        <v>1531</v>
      </c>
      <c r="B582" s="871" t="s">
        <v>1249</v>
      </c>
      <c r="C582" s="872">
        <v>1</v>
      </c>
      <c r="D582" s="873">
        <v>24000</v>
      </c>
      <c r="E582" s="873"/>
      <c r="F582" s="873"/>
      <c r="G582" s="873"/>
      <c r="H582" s="873"/>
      <c r="I582" s="873"/>
      <c r="J582" s="873"/>
      <c r="K582" s="873"/>
      <c r="L582" s="873"/>
      <c r="M582" s="873"/>
      <c r="N582" s="873"/>
      <c r="O582" s="873"/>
      <c r="P582" s="873"/>
      <c r="Q582" s="873"/>
      <c r="R582" s="873"/>
      <c r="S582" s="873"/>
      <c r="T582" s="873"/>
      <c r="U582" s="873">
        <v>1</v>
      </c>
      <c r="V582" s="873">
        <v>24000</v>
      </c>
      <c r="W582" s="873"/>
      <c r="X582" s="873"/>
      <c r="Y582" s="873"/>
      <c r="Z582" s="873"/>
      <c r="AA582" s="873"/>
      <c r="AB582" s="873"/>
    </row>
    <row r="583" spans="1:28" ht="42" customHeight="1" x14ac:dyDescent="0.3">
      <c r="A583" s="877" t="s">
        <v>2232</v>
      </c>
      <c r="B583" s="871" t="s">
        <v>431</v>
      </c>
      <c r="C583" s="871" t="s">
        <v>431</v>
      </c>
      <c r="D583" s="1070">
        <f>D584</f>
        <v>35000</v>
      </c>
      <c r="E583" s="873"/>
      <c r="F583" s="873"/>
      <c r="G583" s="873"/>
      <c r="H583" s="873"/>
      <c r="I583" s="873"/>
      <c r="J583" s="873"/>
      <c r="K583" s="873"/>
      <c r="L583" s="873"/>
      <c r="M583" s="873"/>
      <c r="N583" s="873"/>
      <c r="O583" s="873"/>
      <c r="P583" s="873"/>
      <c r="Q583" s="873"/>
      <c r="R583" s="873"/>
      <c r="S583" s="873"/>
      <c r="T583" s="873"/>
      <c r="U583" s="873" t="s">
        <v>431</v>
      </c>
      <c r="V583" s="873">
        <f>V584</f>
        <v>35000</v>
      </c>
      <c r="W583" s="873"/>
      <c r="X583" s="873"/>
      <c r="Y583" s="873"/>
      <c r="Z583" s="873"/>
      <c r="AA583" s="873"/>
      <c r="AB583" s="873"/>
    </row>
    <row r="584" spans="1:28" ht="28.35" customHeight="1" x14ac:dyDescent="0.3">
      <c r="A584" s="840" t="s">
        <v>1531</v>
      </c>
      <c r="B584" s="871" t="s">
        <v>1249</v>
      </c>
      <c r="C584" s="872">
        <v>1</v>
      </c>
      <c r="D584" s="873">
        <v>35000</v>
      </c>
      <c r="E584" s="873"/>
      <c r="F584" s="873"/>
      <c r="G584" s="873"/>
      <c r="H584" s="873"/>
      <c r="I584" s="873"/>
      <c r="J584" s="873"/>
      <c r="K584" s="873"/>
      <c r="L584" s="873"/>
      <c r="M584" s="873"/>
      <c r="N584" s="873"/>
      <c r="O584" s="873"/>
      <c r="P584" s="873"/>
      <c r="Q584" s="873"/>
      <c r="R584" s="873"/>
      <c r="S584" s="873"/>
      <c r="T584" s="873"/>
      <c r="U584" s="873">
        <v>1</v>
      </c>
      <c r="V584" s="873">
        <v>35000</v>
      </c>
      <c r="W584" s="873"/>
      <c r="X584" s="873"/>
      <c r="Y584" s="873"/>
      <c r="Z584" s="873"/>
      <c r="AA584" s="873"/>
      <c r="AB584" s="873"/>
    </row>
    <row r="585" spans="1:28" ht="28.35" customHeight="1" x14ac:dyDescent="0.3">
      <c r="A585" s="844" t="s">
        <v>2233</v>
      </c>
      <c r="B585" s="871" t="s">
        <v>431</v>
      </c>
      <c r="C585" s="872" t="s">
        <v>431</v>
      </c>
      <c r="D585" s="873">
        <f>D586+D587</f>
        <v>78000</v>
      </c>
      <c r="E585" s="873"/>
      <c r="F585" s="873"/>
      <c r="G585" s="873"/>
      <c r="H585" s="873"/>
      <c r="I585" s="873" t="s">
        <v>431</v>
      </c>
      <c r="J585" s="873">
        <f>J586+J587</f>
        <v>78000</v>
      </c>
      <c r="K585" s="873"/>
      <c r="L585" s="873"/>
      <c r="M585" s="873"/>
      <c r="N585" s="873"/>
      <c r="O585" s="873"/>
      <c r="P585" s="873"/>
      <c r="Q585" s="873"/>
      <c r="R585" s="873"/>
      <c r="S585" s="873"/>
      <c r="T585" s="873"/>
      <c r="U585" s="873"/>
      <c r="V585" s="873"/>
      <c r="W585" s="873"/>
      <c r="X585" s="873"/>
      <c r="Y585" s="873"/>
      <c r="Z585" s="873"/>
      <c r="AA585" s="873"/>
      <c r="AB585" s="873"/>
    </row>
    <row r="586" spans="1:28" ht="28.35" customHeight="1" x14ac:dyDescent="0.3">
      <c r="A586" s="844" t="s">
        <v>1301</v>
      </c>
      <c r="B586" s="871" t="s">
        <v>1249</v>
      </c>
      <c r="C586" s="872">
        <v>1</v>
      </c>
      <c r="D586" s="873">
        <v>28000</v>
      </c>
      <c r="E586" s="873"/>
      <c r="F586" s="873"/>
      <c r="G586" s="873"/>
      <c r="H586" s="873"/>
      <c r="I586" s="873">
        <v>1</v>
      </c>
      <c r="J586" s="873">
        <v>28000</v>
      </c>
      <c r="K586" s="873"/>
      <c r="L586" s="873"/>
      <c r="M586" s="873"/>
      <c r="N586" s="873"/>
      <c r="O586" s="873"/>
      <c r="P586" s="873"/>
      <c r="Q586" s="873"/>
      <c r="R586" s="873"/>
      <c r="S586" s="873"/>
      <c r="T586" s="873"/>
      <c r="U586" s="873"/>
      <c r="V586" s="873"/>
      <c r="W586" s="873"/>
      <c r="X586" s="873"/>
      <c r="Y586" s="873"/>
      <c r="Z586" s="873"/>
      <c r="AA586" s="873"/>
      <c r="AB586" s="873"/>
    </row>
    <row r="587" spans="1:28" ht="28.35" customHeight="1" x14ac:dyDescent="0.3">
      <c r="A587" s="844" t="s">
        <v>1250</v>
      </c>
      <c r="B587" s="871" t="s">
        <v>1249</v>
      </c>
      <c r="C587" s="872">
        <v>1</v>
      </c>
      <c r="D587" s="873">
        <v>50000</v>
      </c>
      <c r="E587" s="873"/>
      <c r="F587" s="873"/>
      <c r="G587" s="873"/>
      <c r="H587" s="873"/>
      <c r="I587" s="873">
        <v>1</v>
      </c>
      <c r="J587" s="873">
        <v>50000</v>
      </c>
      <c r="K587" s="873"/>
      <c r="L587" s="873"/>
      <c r="M587" s="873"/>
      <c r="N587" s="873"/>
      <c r="O587" s="873"/>
      <c r="P587" s="873"/>
      <c r="Q587" s="873"/>
      <c r="R587" s="873"/>
      <c r="S587" s="873"/>
      <c r="T587" s="873"/>
      <c r="U587" s="873"/>
      <c r="V587" s="873"/>
      <c r="W587" s="873"/>
      <c r="X587" s="873"/>
      <c r="Y587" s="873"/>
      <c r="Z587" s="873"/>
      <c r="AA587" s="873"/>
      <c r="AB587" s="873"/>
    </row>
    <row r="588" spans="1:28" ht="28.35" customHeight="1" x14ac:dyDescent="0.3">
      <c r="A588" s="844" t="s">
        <v>2234</v>
      </c>
      <c r="B588" s="871" t="s">
        <v>431</v>
      </c>
      <c r="C588" s="872" t="s">
        <v>431</v>
      </c>
      <c r="D588" s="873">
        <f>D589</f>
        <v>48000</v>
      </c>
      <c r="E588" s="873"/>
      <c r="F588" s="873"/>
      <c r="G588" s="873"/>
      <c r="H588" s="873"/>
      <c r="I588" s="873"/>
      <c r="J588" s="873"/>
      <c r="K588" s="873"/>
      <c r="L588" s="873"/>
      <c r="M588" s="873"/>
      <c r="N588" s="873"/>
      <c r="O588" s="873" t="s">
        <v>431</v>
      </c>
      <c r="P588" s="873">
        <f>P589</f>
        <v>48000</v>
      </c>
      <c r="Q588" s="873"/>
      <c r="R588" s="873"/>
      <c r="S588" s="873"/>
      <c r="T588" s="873"/>
      <c r="U588" s="873"/>
      <c r="V588" s="873"/>
      <c r="W588" s="873"/>
      <c r="X588" s="873"/>
      <c r="Y588" s="873"/>
      <c r="Z588" s="873"/>
      <c r="AA588" s="873"/>
      <c r="AB588" s="873"/>
    </row>
    <row r="589" spans="1:28" ht="28.35" customHeight="1" x14ac:dyDescent="0.3">
      <c r="A589" s="844" t="s">
        <v>1527</v>
      </c>
      <c r="B589" s="871" t="s">
        <v>1528</v>
      </c>
      <c r="C589" s="872">
        <v>10</v>
      </c>
      <c r="D589" s="873">
        <v>48000</v>
      </c>
      <c r="E589" s="873"/>
      <c r="F589" s="873"/>
      <c r="G589" s="873"/>
      <c r="H589" s="873"/>
      <c r="I589" s="873"/>
      <c r="J589" s="873"/>
      <c r="K589" s="873"/>
      <c r="L589" s="873"/>
      <c r="M589" s="873"/>
      <c r="N589" s="873"/>
      <c r="O589" s="873">
        <v>10</v>
      </c>
      <c r="P589" s="873">
        <v>48000</v>
      </c>
      <c r="Q589" s="873"/>
      <c r="R589" s="873"/>
      <c r="S589" s="873"/>
      <c r="T589" s="873"/>
      <c r="U589" s="873"/>
      <c r="V589" s="873"/>
      <c r="W589" s="873"/>
      <c r="X589" s="873"/>
      <c r="Y589" s="873"/>
      <c r="Z589" s="873"/>
      <c r="AA589" s="873"/>
      <c r="AB589" s="873"/>
    </row>
    <row r="590" spans="1:28" ht="28.35" customHeight="1" x14ac:dyDescent="0.3">
      <c r="A590" s="844" t="s">
        <v>2207</v>
      </c>
      <c r="B590" s="871" t="s">
        <v>431</v>
      </c>
      <c r="C590" s="872" t="s">
        <v>431</v>
      </c>
      <c r="D590" s="873">
        <f>D591</f>
        <v>250000</v>
      </c>
      <c r="E590" s="873"/>
      <c r="F590" s="873"/>
      <c r="G590" s="873"/>
      <c r="H590" s="873"/>
      <c r="I590" s="873"/>
      <c r="J590" s="873"/>
      <c r="K590" s="873"/>
      <c r="L590" s="873"/>
      <c r="M590" s="873"/>
      <c r="N590" s="873"/>
      <c r="O590" s="873"/>
      <c r="P590" s="873"/>
      <c r="Q590" s="873"/>
      <c r="R590" s="873"/>
      <c r="S590" s="873"/>
      <c r="T590" s="873"/>
      <c r="U590" s="873" t="s">
        <v>431</v>
      </c>
      <c r="V590" s="873">
        <f>V591</f>
        <v>250000</v>
      </c>
      <c r="W590" s="873"/>
      <c r="X590" s="873"/>
      <c r="Y590" s="873"/>
      <c r="Z590" s="873"/>
      <c r="AA590" s="873"/>
      <c r="AB590" s="873"/>
    </row>
    <row r="591" spans="1:28" ht="28.35" customHeight="1" x14ac:dyDescent="0.3">
      <c r="A591" s="844" t="s">
        <v>1398</v>
      </c>
      <c r="B591" s="871" t="s">
        <v>1529</v>
      </c>
      <c r="C591" s="872">
        <v>13</v>
      </c>
      <c r="D591" s="873">
        <v>250000</v>
      </c>
      <c r="E591" s="873"/>
      <c r="F591" s="873"/>
      <c r="G591" s="873"/>
      <c r="H591" s="873"/>
      <c r="I591" s="873"/>
      <c r="J591" s="873"/>
      <c r="K591" s="873"/>
      <c r="L591" s="873"/>
      <c r="M591" s="873"/>
      <c r="N591" s="873"/>
      <c r="O591" s="873"/>
      <c r="P591" s="873"/>
      <c r="Q591" s="873"/>
      <c r="R591" s="873"/>
      <c r="S591" s="873"/>
      <c r="T591" s="873"/>
      <c r="U591" s="873">
        <v>13</v>
      </c>
      <c r="V591" s="873">
        <v>250000</v>
      </c>
      <c r="W591" s="873"/>
      <c r="X591" s="873"/>
      <c r="Y591" s="873"/>
      <c r="Z591" s="873"/>
      <c r="AA591" s="873"/>
      <c r="AB591" s="873"/>
    </row>
    <row r="592" spans="1:28" ht="28.35" customHeight="1" x14ac:dyDescent="0.3">
      <c r="A592" s="844" t="s">
        <v>431</v>
      </c>
      <c r="B592" s="871"/>
      <c r="C592" s="872"/>
      <c r="D592" s="873"/>
      <c r="E592" s="873"/>
      <c r="F592" s="873"/>
      <c r="G592" s="873"/>
      <c r="H592" s="873"/>
      <c r="I592" s="873"/>
      <c r="J592" s="873"/>
      <c r="K592" s="873"/>
      <c r="L592" s="873"/>
      <c r="M592" s="873"/>
      <c r="N592" s="873"/>
      <c r="O592" s="873"/>
      <c r="P592" s="873"/>
      <c r="Q592" s="873"/>
      <c r="R592" s="873"/>
      <c r="S592" s="873"/>
      <c r="T592" s="873"/>
      <c r="U592" s="873"/>
      <c r="V592" s="873"/>
      <c r="W592" s="873"/>
      <c r="X592" s="873"/>
      <c r="Y592" s="873"/>
      <c r="Z592" s="873"/>
      <c r="AA592" s="873"/>
      <c r="AB592" s="873"/>
    </row>
    <row r="593" spans="1:28" ht="28.35" customHeight="1" x14ac:dyDescent="0.3">
      <c r="A593" s="875"/>
      <c r="B593" s="871"/>
      <c r="C593" s="872"/>
      <c r="D593" s="873"/>
      <c r="E593" s="873"/>
      <c r="F593" s="873"/>
      <c r="G593" s="873"/>
      <c r="H593" s="873"/>
      <c r="I593" s="873"/>
      <c r="J593" s="873"/>
      <c r="K593" s="873"/>
      <c r="L593" s="873"/>
      <c r="M593" s="873"/>
      <c r="N593" s="873"/>
      <c r="O593" s="873"/>
      <c r="P593" s="873"/>
      <c r="Q593" s="873"/>
      <c r="R593" s="873"/>
      <c r="S593" s="873"/>
      <c r="T593" s="873"/>
      <c r="U593" s="873"/>
      <c r="V593" s="873"/>
      <c r="W593" s="873"/>
      <c r="X593" s="873"/>
      <c r="Y593" s="873"/>
      <c r="Z593" s="873"/>
      <c r="AA593" s="873"/>
      <c r="AB593" s="873"/>
    </row>
    <row r="594" spans="1:28" ht="28.35" customHeight="1" x14ac:dyDescent="0.3">
      <c r="A594" s="1071"/>
      <c r="B594" s="1052"/>
      <c r="C594" s="1053"/>
      <c r="D594" s="873"/>
      <c r="E594" s="1054"/>
      <c r="F594" s="1054"/>
      <c r="G594" s="1054"/>
      <c r="H594" s="1054"/>
      <c r="I594" s="1054"/>
      <c r="J594" s="1054"/>
      <c r="K594" s="1054"/>
      <c r="L594" s="1054"/>
      <c r="M594" s="1054"/>
      <c r="N594" s="1054"/>
      <c r="O594" s="1054"/>
      <c r="P594" s="1054"/>
      <c r="Q594" s="1054"/>
      <c r="R594" s="1054"/>
      <c r="S594" s="1054"/>
      <c r="T594" s="1054"/>
      <c r="U594" s="1054"/>
      <c r="V594" s="1054"/>
      <c r="W594" s="1054"/>
      <c r="X594" s="1054"/>
      <c r="Y594" s="1054"/>
      <c r="Z594" s="1054"/>
      <c r="AA594" s="1054"/>
      <c r="AB594" s="1054"/>
    </row>
    <row r="595" spans="1:28" ht="28.35" customHeight="1" thickBot="1" x14ac:dyDescent="0.35">
      <c r="A595" s="1072" t="s">
        <v>6</v>
      </c>
      <c r="B595" s="1073"/>
      <c r="C595" s="1074"/>
      <c r="D595" s="1075">
        <f t="shared" ref="D595:J595" si="8">D420</f>
        <v>4133539</v>
      </c>
      <c r="E595" s="1075">
        <f t="shared" si="8"/>
        <v>0</v>
      </c>
      <c r="F595" s="1075">
        <f t="shared" si="8"/>
        <v>142755</v>
      </c>
      <c r="G595" s="1075">
        <f t="shared" si="8"/>
        <v>0</v>
      </c>
      <c r="H595" s="1075">
        <f t="shared" si="8"/>
        <v>142755</v>
      </c>
      <c r="I595" s="1075">
        <f t="shared" si="8"/>
        <v>0</v>
      </c>
      <c r="J595" s="1075">
        <f t="shared" si="8"/>
        <v>337489</v>
      </c>
      <c r="K595" s="1075">
        <f t="shared" ref="K595:AB595" si="9">K420</f>
        <v>0</v>
      </c>
      <c r="L595" s="1075">
        <f t="shared" si="9"/>
        <v>142755</v>
      </c>
      <c r="M595" s="1075">
        <f t="shared" si="9"/>
        <v>0</v>
      </c>
      <c r="N595" s="1075">
        <f t="shared" si="9"/>
        <v>142755</v>
      </c>
      <c r="O595" s="1075">
        <f t="shared" si="9"/>
        <v>0</v>
      </c>
      <c r="P595" s="1075">
        <f t="shared" si="9"/>
        <v>840498</v>
      </c>
      <c r="Q595" s="1075">
        <f t="shared" si="9"/>
        <v>0</v>
      </c>
      <c r="R595" s="1075">
        <f t="shared" si="9"/>
        <v>162755</v>
      </c>
      <c r="S595" s="1075">
        <f t="shared" si="9"/>
        <v>0</v>
      </c>
      <c r="T595" s="1075">
        <f t="shared" si="9"/>
        <v>142755</v>
      </c>
      <c r="U595" s="1075">
        <f t="shared" si="9"/>
        <v>0</v>
      </c>
      <c r="V595" s="1075">
        <f>V420</f>
        <v>1159889</v>
      </c>
      <c r="W595" s="1075">
        <f t="shared" si="9"/>
        <v>0</v>
      </c>
      <c r="X595" s="1075">
        <f t="shared" si="9"/>
        <v>142755</v>
      </c>
      <c r="Y595" s="1075">
        <f t="shared" si="9"/>
        <v>0</v>
      </c>
      <c r="Z595" s="1075">
        <f>Z420</f>
        <v>633623</v>
      </c>
      <c r="AA595" s="1075" t="str">
        <f t="shared" si="9"/>
        <v xml:space="preserve"> </v>
      </c>
      <c r="AB595" s="1075">
        <f t="shared" si="9"/>
        <v>142755</v>
      </c>
    </row>
    <row r="596" spans="1:28" ht="28.35" customHeight="1" thickTop="1" x14ac:dyDescent="0.3">
      <c r="A596" s="882"/>
      <c r="B596" s="883"/>
      <c r="C596" s="884"/>
      <c r="D596" s="885"/>
      <c r="E596" s="885"/>
      <c r="F596" s="886"/>
      <c r="G596" s="885"/>
      <c r="H596" s="885"/>
      <c r="I596" s="885"/>
      <c r="J596" s="885"/>
      <c r="K596" s="885"/>
      <c r="L596" s="885"/>
      <c r="M596" s="885"/>
      <c r="N596" s="885"/>
      <c r="O596" s="885"/>
      <c r="P596" s="885"/>
      <c r="Q596" s="885"/>
      <c r="R596" s="885"/>
      <c r="S596" s="885"/>
      <c r="T596" s="885"/>
      <c r="U596" s="885"/>
      <c r="V596" s="885"/>
      <c r="W596" s="885"/>
      <c r="X596" s="885"/>
      <c r="Y596" s="885"/>
      <c r="Z596" s="885"/>
      <c r="AA596" s="885"/>
      <c r="AB596" s="885"/>
    </row>
    <row r="597" spans="1:28" ht="28.35" customHeight="1" x14ac:dyDescent="0.3">
      <c r="A597" s="882"/>
      <c r="B597" s="883"/>
      <c r="C597" s="884"/>
      <c r="D597" s="885"/>
      <c r="E597" s="885"/>
      <c r="F597" s="886"/>
      <c r="G597" s="885"/>
      <c r="H597" s="885"/>
      <c r="I597" s="885"/>
      <c r="J597" s="885"/>
      <c r="K597" s="885"/>
      <c r="L597" s="885"/>
      <c r="M597" s="885"/>
      <c r="N597" s="885"/>
      <c r="O597" s="885"/>
      <c r="P597" s="885"/>
      <c r="Q597" s="885"/>
      <c r="R597" s="885"/>
      <c r="S597" s="885"/>
      <c r="T597" s="885"/>
      <c r="U597" s="885"/>
      <c r="V597" s="885"/>
      <c r="W597" s="885"/>
      <c r="X597" s="885"/>
      <c r="Y597" s="885"/>
      <c r="Z597" s="885"/>
      <c r="AA597" s="885"/>
      <c r="AB597" s="885"/>
    </row>
    <row r="598" spans="1:28" ht="28.35" customHeight="1" x14ac:dyDescent="0.3">
      <c r="A598" s="882"/>
      <c r="B598" s="883"/>
      <c r="C598" s="884"/>
      <c r="D598" s="885"/>
      <c r="E598" s="885"/>
      <c r="F598" s="886"/>
      <c r="G598" s="885"/>
      <c r="H598" s="885"/>
      <c r="I598" s="885"/>
      <c r="J598" s="885"/>
      <c r="K598" s="885"/>
      <c r="L598" s="885"/>
      <c r="M598" s="885"/>
      <c r="N598" s="885"/>
      <c r="O598" s="885"/>
      <c r="P598" s="885"/>
      <c r="Q598" s="885"/>
      <c r="R598" s="885"/>
      <c r="S598" s="885"/>
      <c r="T598" s="885"/>
      <c r="U598" s="885"/>
      <c r="V598" s="885"/>
      <c r="W598" s="885"/>
      <c r="X598" s="885"/>
      <c r="Y598" s="885"/>
      <c r="Z598" s="885"/>
      <c r="AA598" s="885"/>
      <c r="AB598" s="885"/>
    </row>
    <row r="599" spans="1:28" ht="28.35" customHeight="1" x14ac:dyDescent="0.3">
      <c r="A599" s="882"/>
      <c r="B599" s="883"/>
      <c r="C599" s="884"/>
      <c r="D599" s="885"/>
      <c r="E599" s="885"/>
      <c r="F599" s="886"/>
      <c r="G599" s="885"/>
      <c r="H599" s="885"/>
      <c r="I599" s="885"/>
      <c r="J599" s="885"/>
      <c r="K599" s="885"/>
      <c r="L599" s="885"/>
      <c r="M599" s="885"/>
      <c r="N599" s="885"/>
      <c r="O599" s="885"/>
      <c r="P599" s="885"/>
      <c r="Q599" s="885"/>
      <c r="R599" s="885"/>
      <c r="S599" s="885"/>
      <c r="T599" s="885"/>
      <c r="U599" s="885"/>
      <c r="V599" s="885"/>
      <c r="W599" s="885"/>
      <c r="X599" s="885"/>
      <c r="Y599" s="885"/>
      <c r="Z599" s="885"/>
      <c r="AA599" s="885"/>
      <c r="AB599" s="885"/>
    </row>
    <row r="600" spans="1:28" ht="28.35" customHeight="1" x14ac:dyDescent="0.3">
      <c r="A600" s="882"/>
      <c r="B600" s="883"/>
      <c r="C600" s="884"/>
      <c r="D600" s="885"/>
      <c r="E600" s="885"/>
      <c r="F600" s="886"/>
      <c r="G600" s="885"/>
      <c r="H600" s="885"/>
      <c r="I600" s="885"/>
      <c r="J600" s="885"/>
      <c r="K600" s="885"/>
      <c r="L600" s="885"/>
      <c r="M600" s="885"/>
      <c r="N600" s="885"/>
      <c r="O600" s="885"/>
      <c r="P600" s="885"/>
      <c r="Q600" s="885"/>
      <c r="R600" s="885"/>
      <c r="S600" s="885"/>
      <c r="T600" s="885"/>
      <c r="U600" s="885"/>
      <c r="V600" s="885"/>
      <c r="W600" s="885"/>
      <c r="X600" s="885"/>
      <c r="Y600" s="885"/>
      <c r="Z600" s="885"/>
      <c r="AA600" s="885"/>
      <c r="AB600" s="885"/>
    </row>
    <row r="601" spans="1:28" ht="28.35" customHeight="1" x14ac:dyDescent="0.3">
      <c r="A601" s="882"/>
      <c r="B601" s="883"/>
      <c r="C601" s="884"/>
      <c r="D601" s="885"/>
      <c r="E601" s="885"/>
      <c r="F601" s="886"/>
      <c r="G601" s="885"/>
      <c r="H601" s="885"/>
      <c r="I601" s="885"/>
      <c r="J601" s="885"/>
      <c r="K601" s="885"/>
      <c r="L601" s="885"/>
      <c r="M601" s="885"/>
      <c r="N601" s="885"/>
      <c r="O601" s="885"/>
      <c r="P601" s="885"/>
      <c r="Q601" s="885"/>
      <c r="R601" s="885"/>
      <c r="S601" s="885"/>
      <c r="T601" s="885"/>
      <c r="U601" s="885"/>
      <c r="V601" s="885"/>
      <c r="W601" s="885"/>
      <c r="X601" s="885"/>
      <c r="Y601" s="885"/>
      <c r="Z601" s="885"/>
      <c r="AA601" s="885"/>
      <c r="AB601" s="885"/>
    </row>
    <row r="602" spans="1:28" ht="28.35" customHeight="1" x14ac:dyDescent="0.3">
      <c r="A602" s="882"/>
      <c r="B602" s="883"/>
      <c r="C602" s="884"/>
      <c r="D602" s="885"/>
      <c r="E602" s="885"/>
      <c r="F602" s="886"/>
      <c r="G602" s="885"/>
      <c r="H602" s="885"/>
      <c r="I602" s="885"/>
      <c r="J602" s="885"/>
      <c r="K602" s="885"/>
      <c r="L602" s="885"/>
      <c r="M602" s="885"/>
      <c r="N602" s="885"/>
      <c r="O602" s="885"/>
      <c r="P602" s="885"/>
      <c r="Q602" s="885"/>
      <c r="R602" s="885"/>
      <c r="S602" s="885"/>
      <c r="T602" s="885"/>
      <c r="U602" s="885"/>
      <c r="V602" s="885"/>
      <c r="W602" s="885"/>
      <c r="X602" s="885"/>
      <c r="Y602" s="885"/>
      <c r="Z602" s="885"/>
      <c r="AA602" s="885"/>
      <c r="AB602" s="885"/>
    </row>
    <row r="603" spans="1:28" ht="28.35" customHeight="1" x14ac:dyDescent="0.3">
      <c r="A603" s="882"/>
      <c r="B603" s="883"/>
      <c r="C603" s="884"/>
      <c r="D603" s="885"/>
      <c r="E603" s="885"/>
      <c r="F603" s="886"/>
      <c r="G603" s="885"/>
      <c r="H603" s="885"/>
      <c r="I603" s="885"/>
      <c r="J603" s="885"/>
      <c r="K603" s="885"/>
      <c r="L603" s="885"/>
      <c r="M603" s="885"/>
      <c r="N603" s="885"/>
      <c r="O603" s="885"/>
      <c r="P603" s="885"/>
      <c r="Q603" s="885"/>
      <c r="R603" s="885"/>
      <c r="S603" s="885"/>
      <c r="T603" s="885"/>
      <c r="U603" s="885"/>
      <c r="V603" s="885"/>
      <c r="W603" s="885"/>
      <c r="X603" s="885"/>
      <c r="Y603" s="885"/>
      <c r="Z603" s="885"/>
      <c r="AA603" s="885"/>
      <c r="AB603" s="885"/>
    </row>
    <row r="604" spans="1:28" ht="28.35" customHeight="1" x14ac:dyDescent="0.3">
      <c r="A604" s="882"/>
      <c r="B604" s="883"/>
      <c r="C604" s="884"/>
      <c r="D604" s="885"/>
      <c r="E604" s="885"/>
      <c r="F604" s="886"/>
      <c r="G604" s="885"/>
      <c r="H604" s="885"/>
      <c r="I604" s="885"/>
      <c r="J604" s="885"/>
      <c r="K604" s="885"/>
      <c r="L604" s="885"/>
      <c r="M604" s="885"/>
      <c r="N604" s="885"/>
      <c r="O604" s="885"/>
      <c r="P604" s="885"/>
      <c r="Q604" s="885"/>
      <c r="R604" s="885"/>
      <c r="S604" s="885"/>
      <c r="T604" s="885"/>
      <c r="U604" s="885"/>
      <c r="V604" s="885"/>
      <c r="W604" s="885"/>
      <c r="X604" s="885"/>
      <c r="Y604" s="885"/>
      <c r="Z604" s="885"/>
      <c r="AA604" s="885"/>
      <c r="AB604" s="885"/>
    </row>
    <row r="605" spans="1:28" ht="28.35" customHeight="1" x14ac:dyDescent="0.3">
      <c r="A605" s="882"/>
      <c r="B605" s="883"/>
      <c r="C605" s="884"/>
      <c r="D605" s="885"/>
      <c r="E605" s="885"/>
      <c r="F605" s="886"/>
      <c r="G605" s="885"/>
      <c r="H605" s="885"/>
      <c r="I605" s="885"/>
      <c r="J605" s="885"/>
      <c r="K605" s="885"/>
      <c r="L605" s="885"/>
      <c r="M605" s="885"/>
      <c r="N605" s="885"/>
      <c r="O605" s="885"/>
      <c r="P605" s="885"/>
      <c r="Q605" s="885"/>
      <c r="R605" s="885"/>
      <c r="S605" s="885"/>
      <c r="T605" s="885"/>
      <c r="U605" s="885"/>
      <c r="V605" s="885"/>
      <c r="W605" s="885"/>
      <c r="X605" s="885"/>
      <c r="Y605" s="885"/>
      <c r="Z605" s="885"/>
      <c r="AA605" s="885"/>
      <c r="AB605" s="885"/>
    </row>
    <row r="606" spans="1:28" ht="28.35" customHeight="1" x14ac:dyDescent="0.3">
      <c r="A606" s="882"/>
      <c r="B606" s="883"/>
      <c r="C606" s="884"/>
      <c r="D606" s="885"/>
      <c r="E606" s="885"/>
      <c r="F606" s="886"/>
      <c r="G606" s="885"/>
      <c r="H606" s="885"/>
      <c r="I606" s="885"/>
      <c r="J606" s="885"/>
      <c r="K606" s="885"/>
      <c r="L606" s="885"/>
      <c r="M606" s="885"/>
      <c r="N606" s="885"/>
      <c r="O606" s="885"/>
      <c r="P606" s="885"/>
      <c r="Q606" s="885"/>
      <c r="R606" s="885"/>
      <c r="S606" s="885"/>
      <c r="T606" s="885"/>
      <c r="U606" s="885"/>
      <c r="V606" s="885"/>
      <c r="W606" s="885"/>
      <c r="X606" s="885"/>
      <c r="Y606" s="885"/>
      <c r="Z606" s="885"/>
      <c r="AA606" s="885"/>
      <c r="AB606" s="885"/>
    </row>
    <row r="607" spans="1:28" ht="28.35" customHeight="1" x14ac:dyDescent="0.3">
      <c r="A607" s="882"/>
      <c r="B607" s="883"/>
      <c r="C607" s="884"/>
      <c r="D607" s="885"/>
      <c r="E607" s="885"/>
      <c r="F607" s="886"/>
      <c r="G607" s="885"/>
      <c r="H607" s="885"/>
      <c r="I607" s="885"/>
      <c r="J607" s="885"/>
      <c r="K607" s="885"/>
      <c r="L607" s="885"/>
      <c r="M607" s="885"/>
      <c r="N607" s="885"/>
      <c r="O607" s="885"/>
      <c r="P607" s="885"/>
      <c r="Q607" s="885"/>
      <c r="R607" s="885"/>
      <c r="S607" s="885"/>
      <c r="T607" s="885"/>
      <c r="U607" s="885"/>
      <c r="V607" s="885"/>
      <c r="W607" s="885"/>
      <c r="X607" s="885"/>
      <c r="Y607" s="885"/>
      <c r="Z607" s="885"/>
      <c r="AA607" s="885"/>
      <c r="AB607" s="885"/>
    </row>
    <row r="608" spans="1:28" ht="28.35" customHeight="1" x14ac:dyDescent="0.3">
      <c r="A608" s="882"/>
      <c r="B608" s="883"/>
      <c r="C608" s="884"/>
      <c r="D608" s="885"/>
      <c r="E608" s="885"/>
      <c r="F608" s="885"/>
      <c r="G608" s="885"/>
      <c r="H608" s="885"/>
      <c r="I608" s="885"/>
      <c r="J608" s="885"/>
      <c r="K608" s="885"/>
      <c r="L608" s="885"/>
      <c r="M608" s="885"/>
      <c r="N608" s="885"/>
      <c r="O608" s="885"/>
      <c r="P608" s="885"/>
      <c r="Q608" s="885"/>
      <c r="R608" s="885"/>
      <c r="S608" s="885"/>
      <c r="T608" s="885"/>
      <c r="U608" s="885"/>
      <c r="V608" s="885"/>
      <c r="W608" s="885"/>
      <c r="X608" s="885"/>
      <c r="Y608" s="885"/>
      <c r="Z608" s="885"/>
      <c r="AA608" s="885"/>
      <c r="AB608" s="885"/>
    </row>
    <row r="609" spans="1:28" ht="28.35" customHeight="1" x14ac:dyDescent="0.3">
      <c r="A609" s="882"/>
      <c r="B609" s="883"/>
      <c r="C609" s="884"/>
      <c r="D609" s="885"/>
      <c r="E609" s="885"/>
      <c r="F609" s="885"/>
      <c r="G609" s="885"/>
      <c r="H609" s="885"/>
      <c r="I609" s="885"/>
      <c r="J609" s="885"/>
      <c r="K609" s="885"/>
      <c r="L609" s="885"/>
      <c r="M609" s="885"/>
      <c r="N609" s="885"/>
      <c r="O609" s="885"/>
      <c r="P609" s="885"/>
      <c r="Q609" s="885"/>
      <c r="R609" s="885"/>
      <c r="S609" s="885"/>
      <c r="T609" s="885"/>
      <c r="U609" s="885"/>
      <c r="V609" s="885"/>
      <c r="W609" s="885"/>
      <c r="X609" s="885"/>
      <c r="Y609" s="885"/>
      <c r="Z609" s="885"/>
      <c r="AA609" s="885"/>
      <c r="AB609" s="885"/>
    </row>
    <row r="610" spans="1:28" ht="28.35" customHeight="1" x14ac:dyDescent="0.3">
      <c r="A610" s="882"/>
      <c r="B610" s="883"/>
      <c r="C610" s="884"/>
      <c r="D610" s="885"/>
      <c r="E610" s="885"/>
      <c r="F610" s="886"/>
      <c r="G610" s="885"/>
      <c r="H610" s="885"/>
      <c r="I610" s="885"/>
      <c r="J610" s="885"/>
      <c r="K610" s="885"/>
      <c r="L610" s="885"/>
      <c r="M610" s="885"/>
      <c r="N610" s="885"/>
      <c r="O610" s="885"/>
      <c r="P610" s="885"/>
      <c r="Q610" s="885"/>
      <c r="R610" s="885"/>
      <c r="S610" s="885"/>
      <c r="T610" s="885"/>
      <c r="U610" s="885"/>
      <c r="V610" s="885"/>
      <c r="W610" s="885"/>
      <c r="X610" s="885"/>
      <c r="Y610" s="885"/>
      <c r="Z610" s="885"/>
      <c r="AA610" s="885"/>
      <c r="AB610" s="885"/>
    </row>
    <row r="611" spans="1:28" ht="28.35" customHeight="1" x14ac:dyDescent="0.3">
      <c r="A611" s="392"/>
      <c r="B611" s="492"/>
      <c r="C611" s="766"/>
      <c r="D611" s="393"/>
      <c r="E611" s="393"/>
      <c r="F611" s="426"/>
      <c r="G611" s="393"/>
      <c r="H611" s="393"/>
      <c r="I611" s="393"/>
      <c r="J611" s="393"/>
      <c r="K611" s="393"/>
      <c r="L611" s="393"/>
      <c r="M611" s="393"/>
      <c r="N611" s="393"/>
      <c r="O611" s="393"/>
      <c r="P611" s="393"/>
      <c r="Q611" s="393"/>
      <c r="R611" s="393"/>
      <c r="S611" s="393"/>
      <c r="T611" s="393"/>
      <c r="U611" s="393"/>
      <c r="V611" s="393"/>
      <c r="W611" s="393"/>
      <c r="X611" s="393"/>
      <c r="Y611" s="393"/>
      <c r="Z611" s="393"/>
      <c r="AA611" s="393"/>
      <c r="AB611" s="393"/>
    </row>
    <row r="612" spans="1:28" ht="28.35" customHeight="1" x14ac:dyDescent="0.35">
      <c r="A612" s="1331"/>
      <c r="B612" s="1331"/>
      <c r="C612" s="1331"/>
      <c r="D612" s="1331"/>
      <c r="E612" s="1331"/>
      <c r="F612" s="1331"/>
      <c r="G612" s="1331"/>
      <c r="H612" s="1331"/>
      <c r="I612" s="1331"/>
      <c r="J612" s="1331"/>
      <c r="K612" s="1331"/>
      <c r="L612" s="1331"/>
      <c r="M612" s="1331"/>
      <c r="N612" s="1331"/>
      <c r="O612" s="1331"/>
      <c r="P612" s="1331"/>
      <c r="Q612" s="1331"/>
      <c r="R612" s="1331"/>
      <c r="S612" s="378"/>
      <c r="T612" s="378"/>
      <c r="U612" s="378"/>
      <c r="V612" s="378"/>
      <c r="W612" s="378"/>
      <c r="X612" s="378"/>
      <c r="Y612" s="378"/>
      <c r="Z612" s="378"/>
      <c r="AA612" s="378"/>
      <c r="AB612" s="378"/>
    </row>
    <row r="613" spans="1:28" ht="28.35" customHeight="1" x14ac:dyDescent="0.3">
      <c r="A613" s="142"/>
      <c r="B613" s="495"/>
      <c r="C613" s="768"/>
      <c r="D613" s="143"/>
      <c r="E613" s="143"/>
      <c r="F613" s="335"/>
      <c r="G613" s="143"/>
      <c r="H613" s="335"/>
      <c r="I613" s="143"/>
      <c r="J613" s="335"/>
      <c r="K613" s="143"/>
      <c r="L613" s="335"/>
      <c r="M613" s="143"/>
      <c r="N613" s="212"/>
      <c r="O613" s="143"/>
      <c r="P613" s="212"/>
      <c r="Q613" s="143"/>
      <c r="R613" s="212"/>
      <c r="S613" s="143"/>
      <c r="T613" s="212"/>
      <c r="U613" s="143"/>
      <c r="V613" s="212"/>
      <c r="W613" s="143"/>
      <c r="X613" s="212"/>
      <c r="Y613" s="143"/>
      <c r="Z613" s="143"/>
      <c r="AA613" s="143"/>
      <c r="AB613" s="143"/>
    </row>
    <row r="614" spans="1:28" ht="28.35" customHeight="1" x14ac:dyDescent="0.3">
      <c r="A614" s="142"/>
      <c r="B614" s="495"/>
      <c r="C614" s="768"/>
      <c r="D614" s="143"/>
      <c r="E614" s="143"/>
      <c r="F614" s="335"/>
      <c r="G614" s="143"/>
      <c r="H614" s="335"/>
      <c r="I614" s="143"/>
      <c r="J614" s="335"/>
      <c r="K614" s="143"/>
      <c r="L614" s="335"/>
      <c r="M614" s="143"/>
      <c r="N614" s="212"/>
      <c r="O614" s="143"/>
      <c r="P614" s="212"/>
      <c r="Q614" s="143"/>
      <c r="R614" s="212"/>
      <c r="S614" s="143"/>
      <c r="T614" s="212"/>
      <c r="U614" s="143"/>
      <c r="V614" s="212"/>
      <c r="W614" s="143"/>
      <c r="X614" s="212"/>
      <c r="Y614" s="143"/>
      <c r="Z614" s="143"/>
      <c r="AA614" s="143"/>
      <c r="AB614" s="143"/>
    </row>
    <row r="615" spans="1:28" ht="28.35" customHeight="1" x14ac:dyDescent="0.3">
      <c r="A615" s="142"/>
      <c r="B615" s="495"/>
      <c r="C615" s="768"/>
      <c r="D615" s="143"/>
      <c r="E615" s="143"/>
      <c r="F615" s="335"/>
      <c r="G615" s="143"/>
      <c r="H615" s="335"/>
      <c r="I615" s="143"/>
      <c r="J615" s="335"/>
      <c r="K615" s="143"/>
      <c r="L615" s="335"/>
      <c r="M615" s="143"/>
      <c r="N615" s="212"/>
      <c r="O615" s="143"/>
      <c r="P615" s="212"/>
      <c r="Q615" s="143"/>
      <c r="R615" s="212"/>
      <c r="S615" s="143"/>
      <c r="T615" s="212"/>
      <c r="U615" s="143"/>
      <c r="V615" s="212"/>
      <c r="W615" s="143"/>
      <c r="X615" s="212"/>
      <c r="Y615" s="143"/>
      <c r="Z615" s="143"/>
      <c r="AA615" s="143"/>
      <c r="AB615" s="143"/>
    </row>
    <row r="616" spans="1:28" ht="28.35" customHeight="1" x14ac:dyDescent="0.3">
      <c r="A616" s="142"/>
      <c r="B616" s="495"/>
      <c r="C616" s="768"/>
      <c r="D616" s="143"/>
      <c r="E616" s="143"/>
      <c r="F616" s="335"/>
      <c r="G616" s="143"/>
      <c r="H616" s="335"/>
      <c r="I616" s="143"/>
      <c r="J616" s="335"/>
      <c r="K616" s="143"/>
      <c r="L616" s="335"/>
      <c r="M616" s="143"/>
      <c r="N616" s="212"/>
      <c r="O616" s="143"/>
      <c r="P616" s="212"/>
      <c r="Q616" s="143"/>
      <c r="R616" s="212"/>
      <c r="S616" s="143"/>
      <c r="T616" s="212"/>
      <c r="U616" s="143"/>
      <c r="V616" s="212"/>
      <c r="W616" s="143"/>
      <c r="X616" s="212"/>
      <c r="Y616" s="143"/>
      <c r="Z616" s="143"/>
      <c r="AA616" s="143"/>
      <c r="AB616" s="143"/>
    </row>
    <row r="617" spans="1:28" ht="28.35" customHeight="1" x14ac:dyDescent="0.3">
      <c r="A617" s="142"/>
      <c r="B617" s="495"/>
      <c r="C617" s="768"/>
      <c r="D617" s="143"/>
      <c r="E617" s="143"/>
      <c r="F617" s="335"/>
      <c r="G617" s="143"/>
      <c r="H617" s="335"/>
      <c r="I617" s="143"/>
      <c r="J617" s="335"/>
      <c r="K617" s="143"/>
      <c r="L617" s="335"/>
      <c r="M617" s="143"/>
      <c r="N617" s="212"/>
      <c r="O617" s="143"/>
      <c r="P617" s="212"/>
      <c r="Q617" s="143"/>
      <c r="R617" s="212"/>
      <c r="S617" s="143"/>
      <c r="T617" s="212"/>
      <c r="U617" s="143"/>
      <c r="V617" s="212"/>
      <c r="W617" s="143"/>
      <c r="X617" s="212"/>
      <c r="Y617" s="143"/>
      <c r="Z617" s="143"/>
      <c r="AA617" s="143"/>
      <c r="AB617" s="143"/>
    </row>
    <row r="618" spans="1:28" ht="28.35" customHeight="1" x14ac:dyDescent="0.3">
      <c r="A618" s="142"/>
      <c r="B618" s="495"/>
      <c r="C618" s="768"/>
      <c r="D618" s="143"/>
      <c r="E618" s="143"/>
      <c r="F618" s="335"/>
      <c r="G618" s="143"/>
      <c r="H618" s="335"/>
      <c r="I618" s="143"/>
      <c r="J618" s="335"/>
      <c r="K618" s="143"/>
      <c r="L618" s="335"/>
      <c r="M618" s="143"/>
      <c r="N618" s="212"/>
      <c r="O618" s="143"/>
      <c r="P618" s="212"/>
      <c r="Q618" s="143"/>
      <c r="R618" s="212"/>
      <c r="S618" s="143"/>
      <c r="T618" s="212"/>
      <c r="U618" s="143"/>
      <c r="V618" s="212"/>
      <c r="W618" s="143"/>
      <c r="X618" s="212"/>
      <c r="Y618" s="143"/>
      <c r="Z618" s="143"/>
      <c r="AA618" s="143"/>
      <c r="AB618" s="143"/>
    </row>
  </sheetData>
  <mergeCells count="395">
    <mergeCell ref="A571:A574"/>
    <mergeCell ref="B571:B574"/>
    <mergeCell ref="C571:D571"/>
    <mergeCell ref="E571:J571"/>
    <mergeCell ref="K571:P571"/>
    <mergeCell ref="Q571:V571"/>
    <mergeCell ref="W571:AB571"/>
    <mergeCell ref="D572:D574"/>
    <mergeCell ref="E572:F572"/>
    <mergeCell ref="G572:H572"/>
    <mergeCell ref="I572:J572"/>
    <mergeCell ref="K572:L572"/>
    <mergeCell ref="M572:N572"/>
    <mergeCell ref="O572:P572"/>
    <mergeCell ref="Q572:R572"/>
    <mergeCell ref="S572:T572"/>
    <mergeCell ref="U572:V572"/>
    <mergeCell ref="W572:X572"/>
    <mergeCell ref="Y572:Z572"/>
    <mergeCell ref="AA572:AB572"/>
    <mergeCell ref="A540:A543"/>
    <mergeCell ref="B540:B543"/>
    <mergeCell ref="C540:D540"/>
    <mergeCell ref="E540:J540"/>
    <mergeCell ref="K540:P540"/>
    <mergeCell ref="Q540:V540"/>
    <mergeCell ref="W540:AB540"/>
    <mergeCell ref="D541:D543"/>
    <mergeCell ref="E541:F541"/>
    <mergeCell ref="G541:H541"/>
    <mergeCell ref="I541:J541"/>
    <mergeCell ref="K541:L541"/>
    <mergeCell ref="M541:N541"/>
    <mergeCell ref="O541:P541"/>
    <mergeCell ref="Q541:R541"/>
    <mergeCell ref="S541:T541"/>
    <mergeCell ref="U541:V541"/>
    <mergeCell ref="W541:X541"/>
    <mergeCell ref="Y541:Z541"/>
    <mergeCell ref="AA541:AB541"/>
    <mergeCell ref="AA442:AB442"/>
    <mergeCell ref="A441:A444"/>
    <mergeCell ref="B441:B444"/>
    <mergeCell ref="C441:D441"/>
    <mergeCell ref="A507:A510"/>
    <mergeCell ref="B507:B510"/>
    <mergeCell ref="C507:D507"/>
    <mergeCell ref="E507:J507"/>
    <mergeCell ref="K507:P507"/>
    <mergeCell ref="Q507:V507"/>
    <mergeCell ref="W507:AB507"/>
    <mergeCell ref="D508:D510"/>
    <mergeCell ref="E508:F508"/>
    <mergeCell ref="G508:H508"/>
    <mergeCell ref="I508:J508"/>
    <mergeCell ref="K508:L508"/>
    <mergeCell ref="M508:N508"/>
    <mergeCell ref="O508:P508"/>
    <mergeCell ref="Q508:R508"/>
    <mergeCell ref="S508:T508"/>
    <mergeCell ref="U508:V508"/>
    <mergeCell ref="W508:X508"/>
    <mergeCell ref="Y508:Z508"/>
    <mergeCell ref="AA508:AB508"/>
    <mergeCell ref="A339:A342"/>
    <mergeCell ref="B339:B342"/>
    <mergeCell ref="C339:D339"/>
    <mergeCell ref="E339:J339"/>
    <mergeCell ref="K339:P339"/>
    <mergeCell ref="Q339:V339"/>
    <mergeCell ref="W339:AB339"/>
    <mergeCell ref="D340:D342"/>
    <mergeCell ref="E340:F340"/>
    <mergeCell ref="G340:H340"/>
    <mergeCell ref="I340:J340"/>
    <mergeCell ref="K340:L340"/>
    <mergeCell ref="M340:N340"/>
    <mergeCell ref="O340:P340"/>
    <mergeCell ref="Q340:R340"/>
    <mergeCell ref="S340:T340"/>
    <mergeCell ref="U340:V340"/>
    <mergeCell ref="W340:X340"/>
    <mergeCell ref="Y340:Z340"/>
    <mergeCell ref="AA340:AB340"/>
    <mergeCell ref="AA105:AB105"/>
    <mergeCell ref="A174:W174"/>
    <mergeCell ref="A203:A206"/>
    <mergeCell ref="B203:B206"/>
    <mergeCell ref="C203:D203"/>
    <mergeCell ref="E203:J203"/>
    <mergeCell ref="K203:P203"/>
    <mergeCell ref="Q203:V203"/>
    <mergeCell ref="W203:AB203"/>
    <mergeCell ref="D204:D206"/>
    <mergeCell ref="E204:F204"/>
    <mergeCell ref="G204:H204"/>
    <mergeCell ref="I204:J204"/>
    <mergeCell ref="K204:L204"/>
    <mergeCell ref="M204:N204"/>
    <mergeCell ref="O204:P204"/>
    <mergeCell ref="Q204:R204"/>
    <mergeCell ref="S204:T204"/>
    <mergeCell ref="U204:V204"/>
    <mergeCell ref="W204:X204"/>
    <mergeCell ref="Y204:Z204"/>
    <mergeCell ref="AA204:AB204"/>
    <mergeCell ref="W178:AB178"/>
    <mergeCell ref="D179:D181"/>
    <mergeCell ref="E441:J441"/>
    <mergeCell ref="A612:R612"/>
    <mergeCell ref="A357:R357"/>
    <mergeCell ref="A378:K378"/>
    <mergeCell ref="W417:X417"/>
    <mergeCell ref="Y417:Z417"/>
    <mergeCell ref="K441:P441"/>
    <mergeCell ref="Q441:V441"/>
    <mergeCell ref="W441:AB441"/>
    <mergeCell ref="D442:D444"/>
    <mergeCell ref="E442:F442"/>
    <mergeCell ref="G442:H442"/>
    <mergeCell ref="I442:J442"/>
    <mergeCell ref="K442:L442"/>
    <mergeCell ref="M442:N442"/>
    <mergeCell ref="O442:P442"/>
    <mergeCell ref="Q442:R442"/>
    <mergeCell ref="S442:T442"/>
    <mergeCell ref="U442:V442"/>
    <mergeCell ref="W442:X442"/>
    <mergeCell ref="Y442:Z442"/>
    <mergeCell ref="AA381:AB381"/>
    <mergeCell ref="A382:A385"/>
    <mergeCell ref="B382:B385"/>
    <mergeCell ref="C382:D382"/>
    <mergeCell ref="E382:J382"/>
    <mergeCell ref="K382:P382"/>
    <mergeCell ref="Q382:V382"/>
    <mergeCell ref="W382:AB382"/>
    <mergeCell ref="D383:D385"/>
    <mergeCell ref="E383:F383"/>
    <mergeCell ref="G383:H383"/>
    <mergeCell ref="I383:J383"/>
    <mergeCell ref="K383:L383"/>
    <mergeCell ref="M383:N383"/>
    <mergeCell ref="O383:P383"/>
    <mergeCell ref="Q383:R383"/>
    <mergeCell ref="S383:T383"/>
    <mergeCell ref="U383:V383"/>
    <mergeCell ref="W383:X383"/>
    <mergeCell ref="Y383:Z383"/>
    <mergeCell ref="AA383:AB383"/>
    <mergeCell ref="AA417:AB417"/>
    <mergeCell ref="M285:N285"/>
    <mergeCell ref="O285:P285"/>
    <mergeCell ref="Q285:R285"/>
    <mergeCell ref="S285:T285"/>
    <mergeCell ref="U285:V285"/>
    <mergeCell ref="AA415:AB415"/>
    <mergeCell ref="A416:A419"/>
    <mergeCell ref="B416:B419"/>
    <mergeCell ref="C416:D416"/>
    <mergeCell ref="E416:J416"/>
    <mergeCell ref="K416:P416"/>
    <mergeCell ref="Q416:V416"/>
    <mergeCell ref="W416:AB416"/>
    <mergeCell ref="D417:D419"/>
    <mergeCell ref="E417:F417"/>
    <mergeCell ref="G417:H417"/>
    <mergeCell ref="I417:J417"/>
    <mergeCell ref="K417:L417"/>
    <mergeCell ref="M417:N417"/>
    <mergeCell ref="O417:P417"/>
    <mergeCell ref="Q417:R417"/>
    <mergeCell ref="S417:T417"/>
    <mergeCell ref="U417:V417"/>
    <mergeCell ref="A284:A287"/>
    <mergeCell ref="B284:B287"/>
    <mergeCell ref="C284:D284"/>
    <mergeCell ref="E284:J284"/>
    <mergeCell ref="K284:P284"/>
    <mergeCell ref="Q284:V284"/>
    <mergeCell ref="W284:AB284"/>
    <mergeCell ref="D285:D287"/>
    <mergeCell ref="E285:F285"/>
    <mergeCell ref="G285:H285"/>
    <mergeCell ref="I285:J285"/>
    <mergeCell ref="K285:L285"/>
    <mergeCell ref="W285:X285"/>
    <mergeCell ref="Y285:Z285"/>
    <mergeCell ref="AA285:AB285"/>
    <mergeCell ref="AA179:AB179"/>
    <mergeCell ref="O179:P179"/>
    <mergeCell ref="Q179:R179"/>
    <mergeCell ref="S179:T179"/>
    <mergeCell ref="U179:V179"/>
    <mergeCell ref="W179:X179"/>
    <mergeCell ref="A74:Y74"/>
    <mergeCell ref="A142:H142"/>
    <mergeCell ref="AA177:AB177"/>
    <mergeCell ref="A178:A181"/>
    <mergeCell ref="B178:B181"/>
    <mergeCell ref="C178:D178"/>
    <mergeCell ref="E178:J178"/>
    <mergeCell ref="K178:P178"/>
    <mergeCell ref="Q178:V178"/>
    <mergeCell ref="A173:AB173"/>
    <mergeCell ref="A104:A107"/>
    <mergeCell ref="B104:B107"/>
    <mergeCell ref="C104:D104"/>
    <mergeCell ref="E104:J104"/>
    <mergeCell ref="K104:P104"/>
    <mergeCell ref="Q104:V104"/>
    <mergeCell ref="W104:AB104"/>
    <mergeCell ref="D105:D107"/>
    <mergeCell ref="S46:T46"/>
    <mergeCell ref="U46:V46"/>
    <mergeCell ref="W46:X46"/>
    <mergeCell ref="Y46:Z46"/>
    <mergeCell ref="A44:C44"/>
    <mergeCell ref="G179:H179"/>
    <mergeCell ref="I179:J179"/>
    <mergeCell ref="K179:L179"/>
    <mergeCell ref="M179:N179"/>
    <mergeCell ref="Y179:Z179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Y105:Z105"/>
    <mergeCell ref="E179:F179"/>
    <mergeCell ref="M147:N147"/>
    <mergeCell ref="O147:P147"/>
    <mergeCell ref="AA147:AB147"/>
    <mergeCell ref="Q147:R147"/>
    <mergeCell ref="S147:T147"/>
    <mergeCell ref="U147:V147"/>
    <mergeCell ref="W147:X147"/>
    <mergeCell ref="Y147:Z147"/>
    <mergeCell ref="A45:A48"/>
    <mergeCell ref="B45:B48"/>
    <mergeCell ref="C45:D45"/>
    <mergeCell ref="E45:J45"/>
    <mergeCell ref="K45:P45"/>
    <mergeCell ref="Q45:V45"/>
    <mergeCell ref="W45:AB45"/>
    <mergeCell ref="D46:D48"/>
    <mergeCell ref="E46:F46"/>
    <mergeCell ref="G46:H46"/>
    <mergeCell ref="I46:J46"/>
    <mergeCell ref="K46:L46"/>
    <mergeCell ref="M46:N46"/>
    <mergeCell ref="O46:P46"/>
    <mergeCell ref="AA46:AB46"/>
    <mergeCell ref="Q46:R46"/>
    <mergeCell ref="I80:J80"/>
    <mergeCell ref="K80:L80"/>
    <mergeCell ref="A1:R1"/>
    <mergeCell ref="A11:A14"/>
    <mergeCell ref="B11:B14"/>
    <mergeCell ref="C11:D11"/>
    <mergeCell ref="Q11:V11"/>
    <mergeCell ref="Q12:R12"/>
    <mergeCell ref="S12:T12"/>
    <mergeCell ref="U12:V12"/>
    <mergeCell ref="E12:F12"/>
    <mergeCell ref="G12:H12"/>
    <mergeCell ref="K11:P11"/>
    <mergeCell ref="K12:L12"/>
    <mergeCell ref="M12:N12"/>
    <mergeCell ref="O12:P12"/>
    <mergeCell ref="E11:J11"/>
    <mergeCell ref="I12:J12"/>
    <mergeCell ref="D12:D14"/>
    <mergeCell ref="A6:G6"/>
    <mergeCell ref="A10:C10"/>
    <mergeCell ref="W11:AB11"/>
    <mergeCell ref="W12:X12"/>
    <mergeCell ref="Y12:Z12"/>
    <mergeCell ref="AA10:AB10"/>
    <mergeCell ref="AA12:AB12"/>
    <mergeCell ref="AA80:AB80"/>
    <mergeCell ref="Q80:R80"/>
    <mergeCell ref="S80:T80"/>
    <mergeCell ref="U80:V80"/>
    <mergeCell ref="W80:X80"/>
    <mergeCell ref="Y80:Z80"/>
    <mergeCell ref="AA78:AB78"/>
    <mergeCell ref="AA44:AB44"/>
    <mergeCell ref="A41:S41"/>
    <mergeCell ref="A79:A82"/>
    <mergeCell ref="B79:B82"/>
    <mergeCell ref="C79:D79"/>
    <mergeCell ref="E79:J79"/>
    <mergeCell ref="K79:P79"/>
    <mergeCell ref="Q79:V79"/>
    <mergeCell ref="W79:AB79"/>
    <mergeCell ref="D80:D82"/>
    <mergeCell ref="E80:F80"/>
    <mergeCell ref="G80:H80"/>
    <mergeCell ref="M80:N80"/>
    <mergeCell ref="O80:P80"/>
    <mergeCell ref="U313:V313"/>
    <mergeCell ref="W313:X313"/>
    <mergeCell ref="Y313:Z313"/>
    <mergeCell ref="AA313:AB313"/>
    <mergeCell ref="Y248:Z248"/>
    <mergeCell ref="AA283:AB283"/>
    <mergeCell ref="AA145:AB145"/>
    <mergeCell ref="A117:R117"/>
    <mergeCell ref="A146:A149"/>
    <mergeCell ref="B146:B149"/>
    <mergeCell ref="C146:D146"/>
    <mergeCell ref="E146:J146"/>
    <mergeCell ref="K146:P146"/>
    <mergeCell ref="Q146:V146"/>
    <mergeCell ref="W146:AB146"/>
    <mergeCell ref="D147:D149"/>
    <mergeCell ref="E147:F147"/>
    <mergeCell ref="G147:H147"/>
    <mergeCell ref="I147:J147"/>
    <mergeCell ref="K147:L147"/>
    <mergeCell ref="D313:D315"/>
    <mergeCell ref="E313:F313"/>
    <mergeCell ref="G313:H313"/>
    <mergeCell ref="I313:J313"/>
    <mergeCell ref="K313:L313"/>
    <mergeCell ref="M313:N313"/>
    <mergeCell ref="O313:P313"/>
    <mergeCell ref="Q313:R313"/>
    <mergeCell ref="S313:T313"/>
    <mergeCell ref="C312:D312"/>
    <mergeCell ref="E312:J312"/>
    <mergeCell ref="K312:P312"/>
    <mergeCell ref="Q312:V312"/>
    <mergeCell ref="W312:AB312"/>
    <mergeCell ref="Q247:V247"/>
    <mergeCell ref="W247:AB247"/>
    <mergeCell ref="D248:D250"/>
    <mergeCell ref="E248:F248"/>
    <mergeCell ref="G248:H248"/>
    <mergeCell ref="I248:J248"/>
    <mergeCell ref="K248:L248"/>
    <mergeCell ref="M248:N248"/>
    <mergeCell ref="O248:P248"/>
    <mergeCell ref="Q248:R248"/>
    <mergeCell ref="S248:T248"/>
    <mergeCell ref="A411:D411"/>
    <mergeCell ref="A412:D412"/>
    <mergeCell ref="A413:O413"/>
    <mergeCell ref="A40:Q40"/>
    <mergeCell ref="A42:R42"/>
    <mergeCell ref="A141:O141"/>
    <mergeCell ref="A143:W143"/>
    <mergeCell ref="A276:AB276"/>
    <mergeCell ref="A277:X277"/>
    <mergeCell ref="A307:V307"/>
    <mergeCell ref="A308:R308"/>
    <mergeCell ref="A377:K377"/>
    <mergeCell ref="U248:V248"/>
    <mergeCell ref="W248:X248"/>
    <mergeCell ref="AA311:AB311"/>
    <mergeCell ref="A312:A315"/>
    <mergeCell ref="B312:B315"/>
    <mergeCell ref="AA248:AB248"/>
    <mergeCell ref="AA246:AB246"/>
    <mergeCell ref="A247:A250"/>
    <mergeCell ref="B247:B250"/>
    <mergeCell ref="C247:D247"/>
    <mergeCell ref="E247:J247"/>
    <mergeCell ref="K247:P247"/>
    <mergeCell ref="A473:A476"/>
    <mergeCell ref="B473:B476"/>
    <mergeCell ref="C473:D473"/>
    <mergeCell ref="E473:J473"/>
    <mergeCell ref="K473:P473"/>
    <mergeCell ref="Q473:V473"/>
    <mergeCell ref="W473:AB473"/>
    <mergeCell ref="D474:D476"/>
    <mergeCell ref="E474:F474"/>
    <mergeCell ref="G474:H474"/>
    <mergeCell ref="I474:J474"/>
    <mergeCell ref="K474:L474"/>
    <mergeCell ref="M474:N474"/>
    <mergeCell ref="O474:P474"/>
    <mergeCell ref="Q474:R474"/>
    <mergeCell ref="S474:T474"/>
    <mergeCell ref="U474:V474"/>
    <mergeCell ref="W474:X474"/>
    <mergeCell ref="Y474:Z474"/>
    <mergeCell ref="AA474:AB474"/>
  </mergeCells>
  <pageMargins left="0.23622047244094491" right="0.23622047244094491" top="0.78740157480314965" bottom="0.35433070866141736" header="0.31496062992125984" footer="0.31496062992125984"/>
  <pageSetup paperSize="9" scale="55" firstPageNumber="16" fitToHeight="0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22</vt:i4>
      </vt:variant>
      <vt:variant>
        <vt:lpstr>ช่วงที่มีชื่อ</vt:lpstr>
      </vt:variant>
      <vt:variant>
        <vt:i4>5</vt:i4>
      </vt:variant>
    </vt:vector>
  </HeadingPairs>
  <TitlesOfParts>
    <vt:vector size="27" baseType="lpstr">
      <vt:lpstr>ปก</vt:lpstr>
      <vt:lpstr>งน.100</vt:lpstr>
      <vt:lpstr>งน.200</vt:lpstr>
      <vt:lpstr>งน.300</vt:lpstr>
      <vt:lpstr>งน.400</vt:lpstr>
      <vt:lpstr>งน.500</vt:lpstr>
      <vt:lpstr>งน.600หน้า1</vt:lpstr>
      <vt:lpstr>งน.600หน้า2</vt:lpstr>
      <vt:lpstr>งน.600หน้า3</vt:lpstr>
      <vt:lpstr>งน.600หน้า4</vt:lpstr>
      <vt:lpstr>งน.700</vt:lpstr>
      <vt:lpstr>งน.800 </vt:lpstr>
      <vt:lpstr>งน.800 ก่อสร้าง</vt:lpstr>
      <vt:lpstr>โครงการ-เป้า (2)</vt:lpstr>
      <vt:lpstr>index</vt:lpstr>
      <vt:lpstr>โครงการ-เป้า</vt:lpstr>
      <vt:lpstr>ตัวชี้วัด</vt:lpstr>
      <vt:lpstr>Sheet1</vt:lpstr>
      <vt:lpstr>Sheet2</vt:lpstr>
      <vt:lpstr>Sheet3</vt:lpstr>
      <vt:lpstr>Sheet4</vt:lpstr>
      <vt:lpstr>Sheet5</vt:lpstr>
      <vt:lpstr>งน.600หน้า4!Print_Area</vt:lpstr>
      <vt:lpstr>'โครงการ-เป้า'!Print_Titles</vt:lpstr>
      <vt:lpstr>'โครงการ-เป้า (2)'!Print_Titles</vt:lpstr>
      <vt:lpstr>งน.500!Print_Titles</vt:lpstr>
      <vt:lpstr>'งน.800 '!Print_Titles</vt:lpstr>
    </vt:vector>
  </TitlesOfParts>
  <Company>Pre-installed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MAEO-PC</cp:lastModifiedBy>
  <cp:lastPrinted>2020-11-06T04:16:42Z</cp:lastPrinted>
  <dcterms:created xsi:type="dcterms:W3CDTF">1998-01-23T07:49:17Z</dcterms:created>
  <dcterms:modified xsi:type="dcterms:W3CDTF">2020-11-06T07:47:47Z</dcterms:modified>
</cp:coreProperties>
</file>